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720" yWindow="720" windowWidth="24880" windowHeight="16740" tabRatio="500"/>
  </bookViews>
  <sheets>
    <sheet name="OCT-13_E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N3" i="1"/>
  <c r="J1" i="1"/>
  <c r="O3" i="1"/>
  <c r="P3" i="1"/>
  <c r="Q3" i="1"/>
  <c r="R3" i="1"/>
  <c r="S3" i="1"/>
  <c r="T3" i="1"/>
  <c r="Y3" i="1"/>
  <c r="Z3" i="1"/>
  <c r="AA3" i="1"/>
  <c r="AB3" i="1"/>
  <c r="AC3" i="1"/>
  <c r="AD3" i="1"/>
  <c r="AE3" i="1"/>
  <c r="AJ3" i="1"/>
  <c r="AK3" i="1"/>
  <c r="AL3" i="1"/>
  <c r="AM3" i="1"/>
  <c r="AN3" i="1"/>
  <c r="AO3" i="1"/>
  <c r="AP3" i="1"/>
  <c r="AU3" i="1"/>
  <c r="AV3" i="1"/>
  <c r="AW3" i="1"/>
  <c r="AX3" i="1"/>
  <c r="AY3" i="1"/>
  <c r="AZ3" i="1"/>
  <c r="BA3" i="1"/>
  <c r="D7" i="1"/>
  <c r="E7" i="1"/>
  <c r="F7" i="1"/>
  <c r="G7" i="1"/>
  <c r="H7" i="1"/>
  <c r="I7" i="1"/>
  <c r="O7" i="1"/>
  <c r="P7" i="1"/>
  <c r="Q7" i="1"/>
  <c r="R7" i="1"/>
  <c r="S7" i="1"/>
  <c r="T7" i="1"/>
  <c r="Z7" i="1"/>
  <c r="AA7" i="1"/>
  <c r="AB7" i="1"/>
  <c r="AC7" i="1"/>
  <c r="AD7" i="1"/>
  <c r="AE7" i="1"/>
  <c r="C5" i="1"/>
  <c r="D5" i="1"/>
  <c r="E5" i="1"/>
  <c r="F5" i="1"/>
  <c r="G5" i="1"/>
  <c r="H5" i="1"/>
  <c r="I5" i="1"/>
  <c r="N5" i="1"/>
  <c r="O5" i="1"/>
  <c r="P5" i="1"/>
  <c r="Q5" i="1"/>
  <c r="R5" i="1"/>
  <c r="S5" i="1"/>
  <c r="T5" i="1"/>
  <c r="Y5" i="1"/>
  <c r="Z5" i="1"/>
  <c r="AA5" i="1"/>
  <c r="AB5" i="1"/>
  <c r="AC5" i="1"/>
  <c r="AD5" i="1"/>
  <c r="AE5" i="1"/>
  <c r="C7" i="1"/>
  <c r="N7" i="1"/>
  <c r="Y7" i="1"/>
  <c r="A9" i="1"/>
  <c r="J9" i="1"/>
  <c r="L9" i="1"/>
  <c r="U9" i="1"/>
  <c r="W9" i="1"/>
  <c r="AF9" i="1"/>
  <c r="AH9" i="1"/>
  <c r="A10" i="1"/>
  <c r="J10" i="1"/>
  <c r="L10" i="1"/>
  <c r="U10" i="1"/>
  <c r="W10" i="1"/>
  <c r="AF10" i="1"/>
  <c r="AH10" i="1"/>
  <c r="A11" i="1"/>
  <c r="J11" i="1"/>
  <c r="L11" i="1"/>
  <c r="U11" i="1"/>
  <c r="V11" i="1"/>
  <c r="W11" i="1"/>
  <c r="AF11" i="1"/>
  <c r="AG11" i="1"/>
  <c r="AH11" i="1"/>
  <c r="A12" i="1"/>
  <c r="J12" i="1"/>
  <c r="L12" i="1"/>
  <c r="U12" i="1"/>
  <c r="W12" i="1"/>
  <c r="AF12" i="1"/>
  <c r="AH12" i="1"/>
  <c r="A13" i="1"/>
  <c r="J13" i="1"/>
  <c r="L13" i="1"/>
  <c r="U13" i="1"/>
  <c r="V13" i="1"/>
  <c r="W13" i="1"/>
  <c r="AF13" i="1"/>
  <c r="AG13" i="1"/>
  <c r="AH13" i="1"/>
  <c r="A14" i="1"/>
  <c r="J14" i="1"/>
  <c r="L14" i="1"/>
  <c r="U14" i="1"/>
  <c r="V14" i="1"/>
  <c r="W14" i="1"/>
  <c r="AF14" i="1"/>
  <c r="AG14" i="1"/>
  <c r="AH14" i="1"/>
  <c r="A15" i="1"/>
  <c r="J15" i="1"/>
  <c r="L15" i="1"/>
  <c r="U15" i="1"/>
  <c r="V15" i="1"/>
  <c r="W15" i="1"/>
  <c r="AF15" i="1"/>
  <c r="AG15" i="1"/>
  <c r="AH15" i="1"/>
  <c r="C16" i="1"/>
  <c r="D16" i="1"/>
  <c r="E16" i="1"/>
  <c r="F16" i="1"/>
  <c r="G16" i="1"/>
  <c r="H16" i="1"/>
  <c r="I16" i="1"/>
  <c r="J16" i="1"/>
  <c r="L16" i="1"/>
  <c r="N16" i="1"/>
  <c r="O16" i="1"/>
  <c r="P16" i="1"/>
  <c r="Q16" i="1"/>
  <c r="R16" i="1"/>
  <c r="S16" i="1"/>
  <c r="T16" i="1"/>
  <c r="U16" i="1"/>
  <c r="W16" i="1"/>
  <c r="Y16" i="1"/>
  <c r="Z16" i="1"/>
  <c r="AA16" i="1"/>
  <c r="AB16" i="1"/>
  <c r="AC16" i="1"/>
  <c r="AD16" i="1"/>
  <c r="AE16" i="1"/>
  <c r="AF16" i="1"/>
  <c r="AH16" i="1"/>
  <c r="A19" i="1"/>
  <c r="J19" i="1"/>
  <c r="L19" i="1"/>
  <c r="U19" i="1"/>
  <c r="V19" i="1"/>
  <c r="W19" i="1"/>
  <c r="AF19" i="1"/>
  <c r="AG19" i="1"/>
  <c r="AH19" i="1"/>
  <c r="A20" i="1"/>
  <c r="J20" i="1"/>
  <c r="L20" i="1"/>
  <c r="U20" i="1"/>
  <c r="V20" i="1"/>
  <c r="W20" i="1"/>
  <c r="AF20" i="1"/>
  <c r="AG20" i="1"/>
  <c r="AH20" i="1"/>
  <c r="A21" i="1"/>
  <c r="J21" i="1"/>
  <c r="L21" i="1"/>
  <c r="U21" i="1"/>
  <c r="V21" i="1"/>
  <c r="W21" i="1"/>
  <c r="AF21" i="1"/>
  <c r="AG21" i="1"/>
  <c r="AH21" i="1"/>
  <c r="A22" i="1"/>
  <c r="J22" i="1"/>
  <c r="L22" i="1"/>
  <c r="U22" i="1"/>
  <c r="V22" i="1"/>
  <c r="W22" i="1"/>
  <c r="AF22" i="1"/>
  <c r="AG22" i="1"/>
  <c r="AH22" i="1"/>
  <c r="C23" i="1"/>
  <c r="D23" i="1"/>
  <c r="E23" i="1"/>
  <c r="F23" i="1"/>
  <c r="G23" i="1"/>
  <c r="H23" i="1"/>
  <c r="I23" i="1"/>
  <c r="J23" i="1"/>
  <c r="L23" i="1"/>
  <c r="N23" i="1"/>
  <c r="O23" i="1"/>
  <c r="P23" i="1"/>
  <c r="Q23" i="1"/>
  <c r="R23" i="1"/>
  <c r="S23" i="1"/>
  <c r="T23" i="1"/>
  <c r="U23" i="1"/>
  <c r="W23" i="1"/>
  <c r="Y23" i="1"/>
  <c r="Z23" i="1"/>
  <c r="AA23" i="1"/>
  <c r="AB23" i="1"/>
  <c r="AC23" i="1"/>
  <c r="AD23" i="1"/>
  <c r="AE23" i="1"/>
  <c r="AF23" i="1"/>
  <c r="AH23" i="1"/>
  <c r="A26" i="1"/>
  <c r="L27" i="1"/>
  <c r="W27" i="1"/>
  <c r="AH27" i="1"/>
  <c r="AD37" i="1"/>
  <c r="AD44" i="1"/>
  <c r="AH49" i="1"/>
  <c r="AH45" i="1"/>
  <c r="C32" i="1"/>
  <c r="C34" i="1"/>
  <c r="D32" i="1"/>
  <c r="D34" i="1"/>
  <c r="E32" i="1"/>
  <c r="E34" i="1"/>
  <c r="F32" i="1"/>
  <c r="F34" i="1"/>
  <c r="G32" i="1"/>
  <c r="G34" i="1"/>
  <c r="H32" i="1"/>
  <c r="H34" i="1"/>
  <c r="I32" i="1"/>
  <c r="I34" i="1"/>
  <c r="N32" i="1"/>
  <c r="N34" i="1"/>
  <c r="O32" i="1"/>
  <c r="O34" i="1"/>
  <c r="P32" i="1"/>
  <c r="P34" i="1"/>
  <c r="Q32" i="1"/>
  <c r="Q34" i="1"/>
  <c r="R32" i="1"/>
  <c r="R34" i="1"/>
  <c r="S32" i="1"/>
  <c r="S34" i="1"/>
  <c r="T32" i="1"/>
  <c r="T34" i="1"/>
  <c r="L28" i="1"/>
  <c r="W28" i="1"/>
  <c r="AH28" i="1"/>
  <c r="L29" i="1"/>
  <c r="D36" i="1"/>
  <c r="E36" i="1"/>
  <c r="F36" i="1"/>
  <c r="G36" i="1"/>
  <c r="H36" i="1"/>
  <c r="I36" i="1"/>
  <c r="O36" i="1"/>
  <c r="P36" i="1"/>
  <c r="Q36" i="1"/>
  <c r="R36" i="1"/>
  <c r="S36" i="1"/>
  <c r="T36" i="1"/>
  <c r="AH33" i="1"/>
  <c r="AH39" i="1"/>
  <c r="AH40" i="1"/>
  <c r="AH41" i="1"/>
  <c r="J38" i="1"/>
  <c r="L38" i="1"/>
  <c r="J39" i="1"/>
  <c r="L39" i="1"/>
  <c r="J40" i="1"/>
  <c r="K40" i="1"/>
  <c r="L40" i="1"/>
  <c r="J41" i="1"/>
  <c r="L41" i="1"/>
  <c r="J42" i="1"/>
  <c r="K42" i="1"/>
  <c r="L42" i="1"/>
  <c r="J43" i="1"/>
  <c r="K43" i="1"/>
  <c r="L43" i="1"/>
  <c r="J44" i="1"/>
  <c r="K44" i="1"/>
  <c r="L44" i="1"/>
  <c r="L45" i="1"/>
  <c r="J48" i="1"/>
  <c r="K48" i="1"/>
  <c r="L48" i="1"/>
  <c r="J49" i="1"/>
  <c r="K49" i="1"/>
  <c r="L49" i="1"/>
  <c r="J50" i="1"/>
  <c r="K50" i="1"/>
  <c r="L50" i="1"/>
  <c r="J51" i="1"/>
  <c r="K51" i="1"/>
  <c r="L51" i="1"/>
  <c r="L52" i="1"/>
  <c r="L56" i="1"/>
  <c r="AH42" i="1"/>
  <c r="U38" i="1"/>
  <c r="W38" i="1"/>
  <c r="U39" i="1"/>
  <c r="W39" i="1"/>
  <c r="U40" i="1"/>
  <c r="V40" i="1"/>
  <c r="W40" i="1"/>
  <c r="U41" i="1"/>
  <c r="W41" i="1"/>
  <c r="U42" i="1"/>
  <c r="V42" i="1"/>
  <c r="W42" i="1"/>
  <c r="U43" i="1"/>
  <c r="V43" i="1"/>
  <c r="W43" i="1"/>
  <c r="U44" i="1"/>
  <c r="V44" i="1"/>
  <c r="W44" i="1"/>
  <c r="W45" i="1"/>
  <c r="U48" i="1"/>
  <c r="V48" i="1"/>
  <c r="W48" i="1"/>
  <c r="U49" i="1"/>
  <c r="V49" i="1"/>
  <c r="W49" i="1"/>
  <c r="U50" i="1"/>
  <c r="V50" i="1"/>
  <c r="W50" i="1"/>
  <c r="U51" i="1"/>
  <c r="V51" i="1"/>
  <c r="W51" i="1"/>
  <c r="W52" i="1"/>
  <c r="W56" i="1"/>
  <c r="AH43" i="1"/>
  <c r="AH44" i="1"/>
  <c r="AH52" i="1"/>
  <c r="AH34" i="1"/>
  <c r="AH35" i="1"/>
  <c r="C36" i="1"/>
  <c r="N36" i="1"/>
  <c r="A38" i="1"/>
  <c r="A39" i="1"/>
  <c r="AB39" i="1"/>
  <c r="A40" i="1"/>
  <c r="AB40" i="1"/>
  <c r="A41" i="1"/>
  <c r="AB41" i="1"/>
  <c r="A42" i="1"/>
  <c r="AB42" i="1"/>
  <c r="A43" i="1"/>
  <c r="AB43" i="1"/>
  <c r="A44" i="1"/>
  <c r="C45" i="1"/>
  <c r="D45" i="1"/>
  <c r="E45" i="1"/>
  <c r="F45" i="1"/>
  <c r="G45" i="1"/>
  <c r="H45" i="1"/>
  <c r="I45" i="1"/>
  <c r="J45" i="1"/>
  <c r="N45" i="1"/>
  <c r="O45" i="1"/>
  <c r="P45" i="1"/>
  <c r="Q45" i="1"/>
  <c r="R45" i="1"/>
  <c r="S45" i="1"/>
  <c r="T45" i="1"/>
  <c r="U45" i="1"/>
  <c r="AH46" i="1"/>
  <c r="A48" i="1"/>
  <c r="A49" i="1"/>
  <c r="A50" i="1"/>
  <c r="AH50" i="1"/>
  <c r="A51" i="1"/>
  <c r="AH51" i="1"/>
  <c r="C52" i="1"/>
  <c r="D52" i="1"/>
  <c r="E52" i="1"/>
  <c r="F52" i="1"/>
  <c r="G52" i="1"/>
  <c r="H52" i="1"/>
  <c r="I52" i="1"/>
  <c r="J52" i="1"/>
  <c r="N52" i="1"/>
  <c r="O52" i="1"/>
  <c r="P52" i="1"/>
  <c r="Q52" i="1"/>
  <c r="R52" i="1"/>
  <c r="S52" i="1"/>
  <c r="T52" i="1"/>
  <c r="U52" i="1"/>
  <c r="AG52" i="1"/>
  <c r="AH54" i="1"/>
  <c r="A55" i="1"/>
  <c r="AH56" i="1"/>
  <c r="L57" i="1"/>
  <c r="W57" i="1"/>
  <c r="AH57" i="1"/>
</calcChain>
</file>

<file path=xl/sharedStrings.xml><?xml version="1.0" encoding="utf-8"?>
<sst xmlns="http://schemas.openxmlformats.org/spreadsheetml/2006/main" count="251" uniqueCount="61">
  <si>
    <t>Difference</t>
  </si>
  <si>
    <t>(50 cents for each)</t>
  </si>
  <si>
    <t>For info: Max. Pay / year (excl. bonus):</t>
  </si>
  <si>
    <t>WEEK'S TARGET:</t>
  </si>
  <si>
    <t>jolt, Chasselas, interview, curly, quenelle, begrudge, laughingstock, drowse, pitch</t>
  </si>
  <si>
    <t>For info: Max. Pay / week (excl. bonus):</t>
  </si>
  <si>
    <t>WEEK'S PAY (in euros):</t>
  </si>
  <si>
    <t>I have reused new words learnt this week in a classroom text:</t>
  </si>
  <si>
    <t>NB: this week vacation time with Pauline</t>
  </si>
  <si>
    <t>Other tasks, in brief</t>
  </si>
  <si>
    <t>Other tasks worthy of a bonus</t>
  </si>
  <si>
    <t>QUARTER'S TARGET</t>
  </si>
  <si>
    <t>TOTAL EARNED IN QUARTER</t>
  </si>
  <si>
    <t>Nr of weekly tasks done</t>
  </si>
  <si>
    <t>DECEMBER</t>
  </si>
  <si>
    <t>Cook or assist mum/dad in cooking</t>
  </si>
  <si>
    <t>NOVEMBER</t>
  </si>
  <si>
    <t>Clean and way shoes</t>
  </si>
  <si>
    <t>OCTOBER</t>
  </si>
  <si>
    <t>Hang clean clothes on the dryer</t>
  </si>
  <si>
    <t>Summary for quarter:</t>
  </si>
  <si>
    <t>X</t>
  </si>
  <si>
    <t>Store purchases after shopping</t>
  </si>
  <si>
    <t>Weekly tasks</t>
  </si>
  <si>
    <t>Différence:</t>
  </si>
  <si>
    <t>MONTH'S TARGET</t>
  </si>
  <si>
    <t>Nr of daily tasks done</t>
  </si>
  <si>
    <t>TOTAL EARNED IN</t>
  </si>
  <si>
    <t>Sweep the kitchen and the hallway</t>
  </si>
  <si>
    <t>Week #</t>
  </si>
  <si>
    <t>Tidy the hallway</t>
  </si>
  <si>
    <t>Put the coats in the wardrobe</t>
  </si>
  <si>
    <t>Get dirty dished inthe dish washer</t>
  </si>
  <si>
    <t>Clear and clean the kitchen table</t>
  </si>
  <si>
    <t>Do your bed</t>
  </si>
  <si>
    <t>Move the bin out</t>
  </si>
  <si>
    <t>Summary for month:</t>
  </si>
  <si>
    <t>Daily tasks</t>
  </si>
  <si>
    <t>REMAINS TO EARN BEFORE BUYING THE WII</t>
  </si>
  <si>
    <t>PAY</t>
  </si>
  <si>
    <t>RATE</t>
  </si>
  <si>
    <t>TOTAL</t>
  </si>
  <si>
    <t>SAT</t>
  </si>
  <si>
    <t>FRI</t>
  </si>
  <si>
    <t>THU</t>
  </si>
  <si>
    <t>WED</t>
  </si>
  <si>
    <t>TUE</t>
  </si>
  <si>
    <t>MON</t>
  </si>
  <si>
    <t>SUN</t>
  </si>
  <si>
    <t>TOTAL EARNED TO DATE</t>
  </si>
  <si>
    <t>BALANCE BEGINNING OF MONTH</t>
  </si>
  <si>
    <t>Tidied up the flat, floded the socks</t>
  </si>
  <si>
    <t>Folded the socks</t>
  </si>
  <si>
    <t>/</t>
  </si>
  <si>
    <t>WEEK NR</t>
  </si>
  <si>
    <t>MONTH</t>
  </si>
  <si>
    <t>CATHERINE'S SCHEDULE OF TASKS</t>
  </si>
  <si>
    <t>OCT</t>
  </si>
  <si>
    <t/>
  </si>
  <si>
    <t>NOV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</si>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</sst>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#,##0"/>
    <numFmt numFmtId="165" formatCode="&quot;€&quot;#,##0.00"/>
    <numFmt numFmtId="166" formatCode="\¢#,##0"/>
    <numFmt numFmtId="167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165" fontId="1" fillId="2" borderId="0" xfId="0" applyNumberFormat="1" applyFont="1" applyFill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vertical="top"/>
    </xf>
    <xf numFmtId="0" fontId="3" fillId="0" borderId="0" xfId="0" applyFont="1" applyAlignment="1">
      <alignment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0" fontId="1" fillId="0" borderId="0" xfId="0" applyFont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6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 vertical="top"/>
    </xf>
    <xf numFmtId="164" fontId="0" fillId="0" borderId="5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165" fontId="0" fillId="0" borderId="0" xfId="0" applyNumberFormat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5" fontId="1" fillId="2" borderId="4" xfId="0" applyNumberFormat="1" applyFont="1" applyFill="1" applyBorder="1" applyAlignment="1">
      <alignment horizontal="center" vertical="top"/>
    </xf>
    <xf numFmtId="165" fontId="1" fillId="3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165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top"/>
    </xf>
    <xf numFmtId="165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top"/>
    </xf>
    <xf numFmtId="165" fontId="0" fillId="0" borderId="0" xfId="0" applyNumberFormat="1" applyAlignment="1">
      <alignment vertical="top"/>
    </xf>
    <xf numFmtId="167" fontId="0" fillId="0" borderId="5" xfId="0" applyNumberFormat="1" applyBorder="1" applyAlignment="1">
      <alignment horizontal="center" vertical="top"/>
    </xf>
    <xf numFmtId="167" fontId="0" fillId="0" borderId="4" xfId="0" applyNumberFormat="1" applyBorder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D58"/>
  <sheetViews>
    <sheetView showGridLines="0" showZeros="0" tabSelected="1" workbookViewId="0">
      <selection activeCell="C6" sqref="C6"/>
    </sheetView>
  </sheetViews>
  <sheetFormatPr baseColWidth="10" defaultRowHeight="15" outlineLevelRow="1" x14ac:dyDescent="0"/>
  <cols>
    <col min="1" max="1" width="3.6640625" style="1" customWidth="1"/>
    <col min="2" max="2" width="37" style="1" bestFit="1" customWidth="1"/>
    <col min="3" max="9" width="3.83203125" style="2" customWidth="1"/>
    <col min="10" max="11" width="6.33203125" style="2" customWidth="1"/>
    <col min="12" max="12" width="6.83203125" style="2" customWidth="1"/>
    <col min="13" max="13" width="7.5" style="1" customWidth="1"/>
    <col min="14" max="20" width="3.83203125" style="2" customWidth="1"/>
    <col min="21" max="22" width="6.33203125" style="2" customWidth="1"/>
    <col min="23" max="23" width="6.83203125" style="2" customWidth="1"/>
    <col min="24" max="24" width="7.5" style="1" customWidth="1"/>
    <col min="25" max="31" width="3.83203125" style="2" customWidth="1"/>
    <col min="32" max="33" width="6.33203125" style="2" customWidth="1"/>
    <col min="34" max="34" width="7.6640625" style="2" customWidth="1"/>
    <col min="35" max="35" width="7.5" style="1" customWidth="1"/>
    <col min="36" max="42" width="3.83203125" style="2" customWidth="1"/>
    <col min="43" max="44" width="6.33203125" style="2" customWidth="1"/>
    <col min="45" max="45" width="6.83203125" style="2" customWidth="1"/>
    <col min="46" max="46" width="7.5" style="1" customWidth="1"/>
    <col min="47" max="53" width="3.83203125" style="2" customWidth="1"/>
    <col min="54" max="55" width="6.33203125" style="2" customWidth="1"/>
    <col min="56" max="56" width="6.83203125" style="2" customWidth="1"/>
    <col min="57" max="16384" width="10.83203125" style="1"/>
  </cols>
  <sheetData>
    <row r="1" spans="1:56" s="51" customFormat="1" ht="26" customHeight="1">
      <c r="A1" s="51" t="s">
        <v>56</v>
      </c>
      <c r="C1" s="52"/>
      <c r="D1" s="52"/>
      <c r="E1" s="52"/>
      <c r="F1" s="52"/>
      <c r="G1" s="52" t="s">
        <v>18</v>
      </c>
      <c r="H1" s="52"/>
      <c r="I1" s="52"/>
      <c r="J1" s="53">
        <f>YEAR(N3)</f>
        <v>2013</v>
      </c>
      <c r="K1" s="52"/>
      <c r="L1" s="52"/>
      <c r="N1" s="52"/>
      <c r="O1" s="52"/>
      <c r="P1" s="52"/>
      <c r="Q1" s="52"/>
      <c r="R1" s="52"/>
      <c r="S1" s="52"/>
      <c r="T1" s="52"/>
      <c r="U1" s="52"/>
      <c r="V1" s="52"/>
      <c r="W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U1" s="52"/>
      <c r="AV1" s="52"/>
      <c r="AW1" s="52"/>
      <c r="AX1" s="52"/>
      <c r="AY1" s="52"/>
      <c r="AZ1" s="52"/>
      <c r="BA1" s="52"/>
      <c r="BB1" s="52"/>
      <c r="BC1" s="52"/>
      <c r="BD1" s="52"/>
    </row>
    <row r="3" spans="1:56" hidden="1" outlineLevel="1">
      <c r="C3" s="47">
        <v>41546</v>
      </c>
      <c r="D3" s="47">
        <f t="shared" ref="D3:I3" si="0">C3+1</f>
        <v>41547</v>
      </c>
      <c r="E3" s="47">
        <f t="shared" si="0"/>
        <v>41548</v>
      </c>
      <c r="F3" s="47">
        <f t="shared" si="0"/>
        <v>41549</v>
      </c>
      <c r="G3" s="47">
        <f t="shared" si="0"/>
        <v>41550</v>
      </c>
      <c r="H3" s="47">
        <f t="shared" si="0"/>
        <v>41551</v>
      </c>
      <c r="I3" s="47">
        <f t="shared" si="0"/>
        <v>41552</v>
      </c>
      <c r="N3" s="47">
        <f>I3+1</f>
        <v>41553</v>
      </c>
      <c r="O3" s="47">
        <f t="shared" ref="O3:T3" si="1">N3+1</f>
        <v>41554</v>
      </c>
      <c r="P3" s="47">
        <f t="shared" si="1"/>
        <v>41555</v>
      </c>
      <c r="Q3" s="47">
        <f t="shared" si="1"/>
        <v>41556</v>
      </c>
      <c r="R3" s="47">
        <f t="shared" si="1"/>
        <v>41557</v>
      </c>
      <c r="S3" s="47">
        <f t="shared" si="1"/>
        <v>41558</v>
      </c>
      <c r="T3" s="47">
        <f t="shared" si="1"/>
        <v>41559</v>
      </c>
      <c r="Y3" s="47">
        <f>T3+1</f>
        <v>41560</v>
      </c>
      <c r="Z3" s="47">
        <f t="shared" ref="Z3:AE3" si="2">Y3+1</f>
        <v>41561</v>
      </c>
      <c r="AA3" s="47">
        <f t="shared" si="2"/>
        <v>41562</v>
      </c>
      <c r="AB3" s="47">
        <f t="shared" si="2"/>
        <v>41563</v>
      </c>
      <c r="AC3" s="47">
        <f t="shared" si="2"/>
        <v>41564</v>
      </c>
      <c r="AD3" s="47">
        <f t="shared" si="2"/>
        <v>41565</v>
      </c>
      <c r="AE3" s="47">
        <f t="shared" si="2"/>
        <v>41566</v>
      </c>
      <c r="AJ3" s="47">
        <f>AE3+1</f>
        <v>41567</v>
      </c>
      <c r="AK3" s="47">
        <f t="shared" ref="AK3:AP3" si="3">AJ3+1</f>
        <v>41568</v>
      </c>
      <c r="AL3" s="47">
        <f t="shared" si="3"/>
        <v>41569</v>
      </c>
      <c r="AM3" s="47">
        <f t="shared" si="3"/>
        <v>41570</v>
      </c>
      <c r="AN3" s="47">
        <f t="shared" si="3"/>
        <v>41571</v>
      </c>
      <c r="AO3" s="47">
        <f t="shared" si="3"/>
        <v>41572</v>
      </c>
      <c r="AP3" s="47">
        <f t="shared" si="3"/>
        <v>41573</v>
      </c>
      <c r="AU3" s="47">
        <f>AP3+1</f>
        <v>41574</v>
      </c>
      <c r="AV3" s="47">
        <f t="shared" ref="AV3:BA3" si="4">AU3+1</f>
        <v>41575</v>
      </c>
      <c r="AW3" s="47">
        <f t="shared" si="4"/>
        <v>41576</v>
      </c>
      <c r="AX3" s="47">
        <f t="shared" si="4"/>
        <v>41577</v>
      </c>
      <c r="AY3" s="47">
        <f t="shared" si="4"/>
        <v>41578</v>
      </c>
      <c r="AZ3" s="47">
        <f t="shared" si="4"/>
        <v>41579</v>
      </c>
      <c r="BA3" s="47">
        <f t="shared" si="4"/>
        <v>41580</v>
      </c>
    </row>
    <row r="4" spans="1:56" s="22" customFormat="1" collapsed="1">
      <c r="B4" s="3" t="s">
        <v>55</v>
      </c>
      <c r="C4" s="43" t="s">
        <v>60</v>
      </c>
      <c r="D4" s="43" t="s">
        <v>58</v>
      </c>
      <c r="E4" s="43" t="s">
        <v>57</v>
      </c>
      <c r="F4" s="43" t="s">
        <v>58</v>
      </c>
      <c r="G4" s="43" t="s">
        <v>58</v>
      </c>
      <c r="H4" s="43" t="s">
        <v>58</v>
      </c>
      <c r="I4" s="43" t="s">
        <v>58</v>
      </c>
      <c r="J4" s="20"/>
      <c r="K4" s="20"/>
      <c r="L4" s="20"/>
      <c r="N4" s="43" t="s">
        <v>57</v>
      </c>
      <c r="O4" s="43" t="s">
        <v>58</v>
      </c>
      <c r="P4" s="43" t="s">
        <v>58</v>
      </c>
      <c r="Q4" s="43" t="s">
        <v>58</v>
      </c>
      <c r="R4" s="43" t="s">
        <v>58</v>
      </c>
      <c r="S4" s="43" t="s">
        <v>58</v>
      </c>
      <c r="T4" s="43" t="s">
        <v>58</v>
      </c>
      <c r="U4" s="20"/>
      <c r="V4" s="20"/>
      <c r="W4" s="20"/>
      <c r="Y4" s="43" t="s">
        <v>57</v>
      </c>
      <c r="Z4" s="43" t="s">
        <v>58</v>
      </c>
      <c r="AA4" s="43" t="s">
        <v>58</v>
      </c>
      <c r="AB4" s="43" t="s">
        <v>58</v>
      </c>
      <c r="AC4" s="43" t="s">
        <v>58</v>
      </c>
      <c r="AD4" s="43" t="s">
        <v>58</v>
      </c>
      <c r="AE4" s="43" t="s">
        <v>58</v>
      </c>
      <c r="AF4" s="20"/>
      <c r="AG4" s="20"/>
      <c r="AH4" s="20"/>
    </row>
    <row r="5" spans="1:56" s="22" customFormat="1">
      <c r="B5" s="3" t="s">
        <v>54</v>
      </c>
      <c r="C5" s="43">
        <f t="shared" ref="C5:I5" si="5">IF(WEEKDAY(C3)=1,WEEKNUM(C3),"")</f>
        <v>40</v>
      </c>
      <c r="D5" s="43" t="str">
        <f t="shared" si="5"/>
        <v/>
      </c>
      <c r="E5" s="43" t="str">
        <f t="shared" si="5"/>
        <v/>
      </c>
      <c r="F5" s="43" t="str">
        <f t="shared" si="5"/>
        <v/>
      </c>
      <c r="G5" s="43" t="str">
        <f t="shared" si="5"/>
        <v/>
      </c>
      <c r="H5" s="43" t="str">
        <f t="shared" si="5"/>
        <v/>
      </c>
      <c r="I5" s="43" t="str">
        <f t="shared" si="5"/>
        <v/>
      </c>
      <c r="J5" s="20"/>
      <c r="K5" s="20"/>
      <c r="L5" s="20"/>
      <c r="N5" s="43">
        <f t="shared" ref="N5:T5" si="6">IF(WEEKDAY(N3)=1,WEEKNUM(N3),"")</f>
        <v>41</v>
      </c>
      <c r="O5" s="43" t="str">
        <f t="shared" si="6"/>
        <v/>
      </c>
      <c r="P5" s="43" t="str">
        <f t="shared" si="6"/>
        <v/>
      </c>
      <c r="Q5" s="43" t="str">
        <f t="shared" si="6"/>
        <v/>
      </c>
      <c r="R5" s="43" t="str">
        <f t="shared" si="6"/>
        <v/>
      </c>
      <c r="S5" s="43" t="str">
        <f t="shared" si="6"/>
        <v/>
      </c>
      <c r="T5" s="43" t="str">
        <f t="shared" si="6"/>
        <v/>
      </c>
      <c r="U5" s="20"/>
      <c r="V5" s="20"/>
      <c r="W5" s="20"/>
      <c r="Y5" s="43">
        <f t="shared" ref="Y5:AE5" si="7">IF(WEEKDAY(Y3)=1,WEEKNUM(Y3),"")</f>
        <v>42</v>
      </c>
      <c r="Z5" s="43" t="str">
        <f t="shared" si="7"/>
        <v/>
      </c>
      <c r="AA5" s="43" t="str">
        <f t="shared" si="7"/>
        <v/>
      </c>
      <c r="AB5" s="43" t="str">
        <f t="shared" si="7"/>
        <v/>
      </c>
      <c r="AC5" s="43" t="str">
        <f t="shared" si="7"/>
        <v/>
      </c>
      <c r="AD5" s="43" t="str">
        <f t="shared" si="7"/>
        <v/>
      </c>
      <c r="AE5" s="43" t="str">
        <f t="shared" si="7"/>
        <v/>
      </c>
      <c r="AF5" s="20"/>
      <c r="AG5" s="20"/>
      <c r="AH5" s="20"/>
    </row>
    <row r="6" spans="1:56" s="39" customFormat="1" ht="44" customHeight="1">
      <c r="C6" s="39" t="s">
        <v>48</v>
      </c>
      <c r="D6" s="39" t="s">
        <v>47</v>
      </c>
      <c r="E6" s="39" t="s">
        <v>46</v>
      </c>
      <c r="F6" s="39" t="s">
        <v>45</v>
      </c>
      <c r="G6" s="39" t="s">
        <v>44</v>
      </c>
      <c r="H6" s="39" t="s">
        <v>43</v>
      </c>
      <c r="I6" s="39" t="s">
        <v>42</v>
      </c>
      <c r="J6" s="38" t="s">
        <v>41</v>
      </c>
      <c r="K6" s="38" t="s">
        <v>40</v>
      </c>
      <c r="L6" s="38" t="s">
        <v>39</v>
      </c>
      <c r="N6" s="39" t="s">
        <v>48</v>
      </c>
      <c r="O6" s="39" t="s">
        <v>47</v>
      </c>
      <c r="P6" s="39" t="s">
        <v>46</v>
      </c>
      <c r="Q6" s="39" t="s">
        <v>45</v>
      </c>
      <c r="R6" s="39" t="s">
        <v>44</v>
      </c>
      <c r="S6" s="39" t="s">
        <v>43</v>
      </c>
      <c r="T6" s="39" t="s">
        <v>42</v>
      </c>
      <c r="U6" s="38" t="s">
        <v>41</v>
      </c>
      <c r="V6" s="38" t="s">
        <v>40</v>
      </c>
      <c r="W6" s="38" t="s">
        <v>39</v>
      </c>
      <c r="Y6" s="39" t="s">
        <v>48</v>
      </c>
      <c r="Z6" s="39" t="s">
        <v>47</v>
      </c>
      <c r="AA6" s="39" t="s">
        <v>46</v>
      </c>
      <c r="AB6" s="39" t="s">
        <v>45</v>
      </c>
      <c r="AC6" s="39" t="s">
        <v>44</v>
      </c>
      <c r="AD6" s="39" t="s">
        <v>43</v>
      </c>
      <c r="AE6" s="39" t="s">
        <v>42</v>
      </c>
      <c r="AF6" s="38" t="s">
        <v>41</v>
      </c>
      <c r="AG6" s="38" t="s">
        <v>40</v>
      </c>
      <c r="AH6" s="38" t="s">
        <v>39</v>
      </c>
    </row>
    <row r="7" spans="1:56" s="6" customFormat="1">
      <c r="C7" s="2">
        <f t="shared" ref="C7:I7" si="8">DAY(C3)</f>
        <v>29</v>
      </c>
      <c r="D7" s="2">
        <f t="shared" si="8"/>
        <v>30</v>
      </c>
      <c r="E7" s="2">
        <f t="shared" si="8"/>
        <v>1</v>
      </c>
      <c r="F7" s="2">
        <f t="shared" si="8"/>
        <v>2</v>
      </c>
      <c r="G7" s="2">
        <f t="shared" si="8"/>
        <v>3</v>
      </c>
      <c r="H7" s="2">
        <f t="shared" si="8"/>
        <v>4</v>
      </c>
      <c r="I7" s="2">
        <f t="shared" si="8"/>
        <v>5</v>
      </c>
      <c r="J7" s="2"/>
      <c r="K7" s="2"/>
      <c r="L7" s="2"/>
      <c r="N7" s="2">
        <f t="shared" ref="N7:T7" si="9">DAY(N3)</f>
        <v>6</v>
      </c>
      <c r="O7" s="2">
        <f t="shared" si="9"/>
        <v>7</v>
      </c>
      <c r="P7" s="2">
        <f t="shared" si="9"/>
        <v>8</v>
      </c>
      <c r="Q7" s="2">
        <f t="shared" si="9"/>
        <v>9</v>
      </c>
      <c r="R7" s="2">
        <f t="shared" si="9"/>
        <v>10</v>
      </c>
      <c r="S7" s="2">
        <f t="shared" si="9"/>
        <v>11</v>
      </c>
      <c r="T7" s="2">
        <f t="shared" si="9"/>
        <v>12</v>
      </c>
      <c r="U7" s="2"/>
      <c r="V7" s="2"/>
      <c r="W7" s="2"/>
      <c r="Y7" s="2">
        <f t="shared" ref="Y7:AE7" si="10">DAY(Y3)</f>
        <v>13</v>
      </c>
      <c r="Z7" s="2">
        <f t="shared" si="10"/>
        <v>14</v>
      </c>
      <c r="AA7" s="2">
        <f t="shared" si="10"/>
        <v>15</v>
      </c>
      <c r="AB7" s="2">
        <f t="shared" si="10"/>
        <v>16</v>
      </c>
      <c r="AC7" s="2">
        <f t="shared" si="10"/>
        <v>17</v>
      </c>
      <c r="AD7" s="2">
        <f t="shared" si="10"/>
        <v>18</v>
      </c>
      <c r="AE7" s="2">
        <f t="shared" si="10"/>
        <v>19</v>
      </c>
      <c r="AF7" s="2"/>
      <c r="AG7" s="2"/>
      <c r="AH7" s="2"/>
    </row>
    <row r="8" spans="1:56">
      <c r="A8" s="17" t="s">
        <v>37</v>
      </c>
    </row>
    <row r="9" spans="1:56">
      <c r="A9" s="16">
        <f>MAX($A$1:A8)+1</f>
        <v>1</v>
      </c>
      <c r="B9" s="16" t="s">
        <v>35</v>
      </c>
      <c r="C9" s="13" t="s">
        <v>21</v>
      </c>
      <c r="D9" s="13" t="s">
        <v>21</v>
      </c>
      <c r="E9" s="13" t="s">
        <v>21</v>
      </c>
      <c r="F9" s="13" t="s">
        <v>21</v>
      </c>
      <c r="G9" s="13" t="s">
        <v>21</v>
      </c>
      <c r="H9" s="13"/>
      <c r="I9" s="13" t="s">
        <v>21</v>
      </c>
      <c r="J9" s="50">
        <f t="shared" ref="J9:J15" si="11">COUNTIF(C9:I9,"X")+COUNTIF(C9:I9,"/")/2</f>
        <v>6</v>
      </c>
      <c r="K9" s="27">
        <v>25</v>
      </c>
      <c r="L9" s="13">
        <f t="shared" ref="L9:L15" si="12">J9*K9</f>
        <v>150</v>
      </c>
      <c r="N9" s="13" t="s">
        <v>21</v>
      </c>
      <c r="O9" s="13" t="s">
        <v>21</v>
      </c>
      <c r="P9" s="13" t="s">
        <v>21</v>
      </c>
      <c r="Q9" s="13" t="s">
        <v>21</v>
      </c>
      <c r="R9" s="13"/>
      <c r="S9" s="13"/>
      <c r="T9" s="13"/>
      <c r="U9" s="50">
        <f t="shared" ref="U9:U15" si="13">COUNTIF(N9:T9,"X")+COUNTIF(N9:T9,"/")/2</f>
        <v>4</v>
      </c>
      <c r="V9" s="27">
        <v>20</v>
      </c>
      <c r="W9" s="13">
        <f t="shared" ref="W9:W15" si="14">U9*V9</f>
        <v>80</v>
      </c>
      <c r="Y9" s="13"/>
      <c r="Z9" s="13"/>
      <c r="AA9" s="13" t="s">
        <v>21</v>
      </c>
      <c r="AB9" s="13" t="s">
        <v>21</v>
      </c>
      <c r="AC9" s="13" t="s">
        <v>21</v>
      </c>
      <c r="AD9" s="13" t="s">
        <v>21</v>
      </c>
      <c r="AE9" s="13" t="s">
        <v>21</v>
      </c>
      <c r="AF9" s="13">
        <f t="shared" ref="AF9:AF15" si="15">COUNTA(Y9:AE9)</f>
        <v>5</v>
      </c>
      <c r="AG9" s="27">
        <v>20</v>
      </c>
      <c r="AH9" s="13">
        <f t="shared" ref="AH9:AH15" si="16">AF9*AG9</f>
        <v>100</v>
      </c>
    </row>
    <row r="10" spans="1:56">
      <c r="A10" s="28">
        <f>MAX($A$1:A9)+1</f>
        <v>2</v>
      </c>
      <c r="B10" s="28" t="s">
        <v>34</v>
      </c>
      <c r="C10" s="24" t="s">
        <v>21</v>
      </c>
      <c r="D10" s="24" t="s">
        <v>21</v>
      </c>
      <c r="E10" s="24" t="s">
        <v>21</v>
      </c>
      <c r="F10" s="24" t="s">
        <v>21</v>
      </c>
      <c r="G10" s="24" t="s">
        <v>21</v>
      </c>
      <c r="H10" s="24"/>
      <c r="I10" s="24" t="s">
        <v>21</v>
      </c>
      <c r="J10" s="49">
        <f t="shared" si="11"/>
        <v>6</v>
      </c>
      <c r="K10" s="27">
        <v>25</v>
      </c>
      <c r="L10" s="24">
        <f t="shared" si="12"/>
        <v>150</v>
      </c>
      <c r="N10" s="24" t="s">
        <v>21</v>
      </c>
      <c r="O10" s="24" t="s">
        <v>21</v>
      </c>
      <c r="P10" s="24" t="s">
        <v>21</v>
      </c>
      <c r="Q10" s="24"/>
      <c r="R10" s="24"/>
      <c r="S10" s="24"/>
      <c r="T10" s="24"/>
      <c r="U10" s="49">
        <f t="shared" si="13"/>
        <v>3</v>
      </c>
      <c r="V10" s="27">
        <v>20</v>
      </c>
      <c r="W10" s="24">
        <f t="shared" si="14"/>
        <v>60</v>
      </c>
      <c r="Y10" s="24" t="s">
        <v>21</v>
      </c>
      <c r="Z10" s="24"/>
      <c r="AA10" s="24"/>
      <c r="AB10" s="24"/>
      <c r="AC10" s="24"/>
      <c r="AD10" s="24"/>
      <c r="AE10" s="24"/>
      <c r="AF10" s="24">
        <f t="shared" si="15"/>
        <v>1</v>
      </c>
      <c r="AG10" s="27">
        <v>20</v>
      </c>
      <c r="AH10" s="24">
        <f t="shared" si="16"/>
        <v>20</v>
      </c>
    </row>
    <row r="11" spans="1:56">
      <c r="A11" s="28">
        <f>MAX($A$1:A10)+1</f>
        <v>3</v>
      </c>
      <c r="B11" s="28" t="s">
        <v>33</v>
      </c>
      <c r="C11" s="24" t="s">
        <v>21</v>
      </c>
      <c r="D11" s="24" t="s">
        <v>21</v>
      </c>
      <c r="E11" s="24" t="s">
        <v>21</v>
      </c>
      <c r="F11" s="24"/>
      <c r="G11" s="24"/>
      <c r="H11" s="24" t="s">
        <v>21</v>
      </c>
      <c r="I11" s="24" t="s">
        <v>21</v>
      </c>
      <c r="J11" s="49">
        <f t="shared" si="11"/>
        <v>5</v>
      </c>
      <c r="K11" s="27">
        <v>25</v>
      </c>
      <c r="L11" s="24">
        <f t="shared" si="12"/>
        <v>125</v>
      </c>
      <c r="N11" s="24" t="s">
        <v>21</v>
      </c>
      <c r="O11" s="24" t="s">
        <v>21</v>
      </c>
      <c r="P11" s="24" t="s">
        <v>21</v>
      </c>
      <c r="Q11" s="24" t="s">
        <v>21</v>
      </c>
      <c r="R11" s="24"/>
      <c r="S11" s="24"/>
      <c r="T11" s="24"/>
      <c r="U11" s="49">
        <f t="shared" si="13"/>
        <v>4</v>
      </c>
      <c r="V11" s="27">
        <f>$K$11</f>
        <v>25</v>
      </c>
      <c r="W11" s="24">
        <f t="shared" si="14"/>
        <v>100</v>
      </c>
      <c r="Y11" s="24"/>
      <c r="Z11" s="24" t="s">
        <v>21</v>
      </c>
      <c r="AA11" s="24"/>
      <c r="AB11" s="24" t="s">
        <v>21</v>
      </c>
      <c r="AC11" s="24" t="s">
        <v>21</v>
      </c>
      <c r="AD11" s="24" t="s">
        <v>21</v>
      </c>
      <c r="AE11" s="24"/>
      <c r="AF11" s="24">
        <f t="shared" si="15"/>
        <v>4</v>
      </c>
      <c r="AG11" s="27">
        <f>$K$11</f>
        <v>25</v>
      </c>
      <c r="AH11" s="24">
        <f t="shared" si="16"/>
        <v>100</v>
      </c>
    </row>
    <row r="12" spans="1:56">
      <c r="A12" s="28">
        <f>MAX($A$1:A11)+1</f>
        <v>4</v>
      </c>
      <c r="B12" s="28" t="s">
        <v>32</v>
      </c>
      <c r="C12" s="24"/>
      <c r="D12" s="24" t="s">
        <v>21</v>
      </c>
      <c r="E12" s="24"/>
      <c r="F12" s="24"/>
      <c r="G12" s="24"/>
      <c r="H12" s="24"/>
      <c r="I12" s="24" t="s">
        <v>21</v>
      </c>
      <c r="J12" s="49">
        <f t="shared" si="11"/>
        <v>2</v>
      </c>
      <c r="K12" s="27">
        <v>25</v>
      </c>
      <c r="L12" s="24">
        <f t="shared" si="12"/>
        <v>50</v>
      </c>
      <c r="N12" s="24"/>
      <c r="O12" s="24"/>
      <c r="P12" s="24"/>
      <c r="Q12" s="24"/>
      <c r="R12" s="24"/>
      <c r="S12" s="24"/>
      <c r="T12" s="24"/>
      <c r="U12" s="49">
        <f t="shared" si="13"/>
        <v>0</v>
      </c>
      <c r="V12" s="27">
        <v>35</v>
      </c>
      <c r="W12" s="24">
        <f t="shared" si="14"/>
        <v>0</v>
      </c>
      <c r="Y12" s="24"/>
      <c r="Z12" s="24"/>
      <c r="AA12" s="24"/>
      <c r="AB12" s="24"/>
      <c r="AC12" s="24"/>
      <c r="AD12" s="24"/>
      <c r="AE12" s="24" t="s">
        <v>21</v>
      </c>
      <c r="AF12" s="24">
        <f t="shared" si="15"/>
        <v>1</v>
      </c>
      <c r="AG12" s="27">
        <v>35</v>
      </c>
      <c r="AH12" s="24">
        <f t="shared" si="16"/>
        <v>35</v>
      </c>
    </row>
    <row r="13" spans="1:56">
      <c r="A13" s="28">
        <f>MAX($A$1:A12)+1</f>
        <v>5</v>
      </c>
      <c r="B13" s="28" t="s">
        <v>31</v>
      </c>
      <c r="C13" s="24" t="s">
        <v>21</v>
      </c>
      <c r="D13" s="24" t="s">
        <v>21</v>
      </c>
      <c r="E13" s="24" t="s">
        <v>53</v>
      </c>
      <c r="F13" s="24"/>
      <c r="G13" s="24"/>
      <c r="H13" s="24"/>
      <c r="I13" s="24" t="s">
        <v>21</v>
      </c>
      <c r="J13" s="49">
        <f t="shared" si="11"/>
        <v>3.5</v>
      </c>
      <c r="K13" s="27">
        <v>25</v>
      </c>
      <c r="L13" s="24">
        <f t="shared" si="12"/>
        <v>87.5</v>
      </c>
      <c r="N13" s="24"/>
      <c r="O13" s="24"/>
      <c r="P13" s="24"/>
      <c r="Q13" s="24"/>
      <c r="R13" s="24"/>
      <c r="S13" s="24"/>
      <c r="T13" s="24"/>
      <c r="U13" s="49">
        <f t="shared" si="13"/>
        <v>0</v>
      </c>
      <c r="V13" s="27">
        <f>$K$13</f>
        <v>25</v>
      </c>
      <c r="W13" s="24">
        <f t="shared" si="14"/>
        <v>0</v>
      </c>
      <c r="Y13" s="24"/>
      <c r="Z13" s="24"/>
      <c r="AA13" s="24"/>
      <c r="AB13" s="24"/>
      <c r="AC13" s="24"/>
      <c r="AD13" s="24"/>
      <c r="AE13" s="24" t="s">
        <v>21</v>
      </c>
      <c r="AF13" s="24">
        <f t="shared" si="15"/>
        <v>1</v>
      </c>
      <c r="AG13" s="27">
        <f>$K$13</f>
        <v>25</v>
      </c>
      <c r="AH13" s="24">
        <f t="shared" si="16"/>
        <v>25</v>
      </c>
    </row>
    <row r="14" spans="1:56">
      <c r="A14" s="28">
        <f>MAX($A$1:A13)+1</f>
        <v>6</v>
      </c>
      <c r="B14" s="28" t="s">
        <v>30</v>
      </c>
      <c r="C14" s="24" t="s">
        <v>21</v>
      </c>
      <c r="D14" s="24" t="s">
        <v>21</v>
      </c>
      <c r="E14" s="24" t="s">
        <v>21</v>
      </c>
      <c r="F14" s="24"/>
      <c r="G14" s="24" t="s">
        <v>21</v>
      </c>
      <c r="H14" s="24" t="s">
        <v>21</v>
      </c>
      <c r="I14" s="24" t="s">
        <v>21</v>
      </c>
      <c r="J14" s="49">
        <f t="shared" si="11"/>
        <v>6</v>
      </c>
      <c r="K14" s="27">
        <v>25</v>
      </c>
      <c r="L14" s="24">
        <f t="shared" si="12"/>
        <v>150</v>
      </c>
      <c r="N14" s="24"/>
      <c r="O14" s="24"/>
      <c r="P14" s="24"/>
      <c r="Q14" s="24"/>
      <c r="R14" s="24"/>
      <c r="S14" s="24"/>
      <c r="T14" s="24"/>
      <c r="U14" s="49">
        <f t="shared" si="13"/>
        <v>0</v>
      </c>
      <c r="V14" s="27">
        <f>$K$14</f>
        <v>25</v>
      </c>
      <c r="W14" s="24">
        <f t="shared" si="14"/>
        <v>0</v>
      </c>
      <c r="Y14" s="24"/>
      <c r="Z14" s="24"/>
      <c r="AA14" s="24"/>
      <c r="AB14" s="24"/>
      <c r="AC14" s="24"/>
      <c r="AD14" s="24"/>
      <c r="AE14" s="24" t="s">
        <v>21</v>
      </c>
      <c r="AF14" s="24">
        <f t="shared" si="15"/>
        <v>1</v>
      </c>
      <c r="AG14" s="27">
        <f>$K$14</f>
        <v>25</v>
      </c>
      <c r="AH14" s="24">
        <f t="shared" si="16"/>
        <v>25</v>
      </c>
    </row>
    <row r="15" spans="1:56" ht="16" thickBot="1">
      <c r="A15" s="28">
        <f>MAX($A$1:A14)+1</f>
        <v>7</v>
      </c>
      <c r="B15" s="28" t="s">
        <v>28</v>
      </c>
      <c r="C15" s="24" t="s">
        <v>21</v>
      </c>
      <c r="D15" s="24" t="s">
        <v>53</v>
      </c>
      <c r="E15" s="24"/>
      <c r="F15" s="24"/>
      <c r="G15" s="24"/>
      <c r="H15" s="24" t="s">
        <v>21</v>
      </c>
      <c r="I15" s="24" t="s">
        <v>21</v>
      </c>
      <c r="J15" s="49">
        <f t="shared" si="11"/>
        <v>3.5</v>
      </c>
      <c r="K15" s="27">
        <v>50</v>
      </c>
      <c r="L15" s="26">
        <f t="shared" si="12"/>
        <v>175</v>
      </c>
      <c r="N15" s="24" t="s">
        <v>21</v>
      </c>
      <c r="O15" s="24"/>
      <c r="P15" s="24"/>
      <c r="Q15" s="24"/>
      <c r="R15" s="24"/>
      <c r="S15" s="24"/>
      <c r="T15" s="24"/>
      <c r="U15" s="49">
        <f t="shared" si="13"/>
        <v>1</v>
      </c>
      <c r="V15" s="27">
        <f>$K$15</f>
        <v>50</v>
      </c>
      <c r="W15" s="26">
        <f t="shared" si="14"/>
        <v>50</v>
      </c>
      <c r="Y15" s="24"/>
      <c r="Z15" s="24"/>
      <c r="AA15" s="24"/>
      <c r="AB15" s="24"/>
      <c r="AC15" s="24"/>
      <c r="AD15" s="24"/>
      <c r="AE15" s="24" t="s">
        <v>21</v>
      </c>
      <c r="AF15" s="24">
        <f t="shared" si="15"/>
        <v>1</v>
      </c>
      <c r="AG15" s="27">
        <f>$K$15</f>
        <v>50</v>
      </c>
      <c r="AH15" s="26">
        <f t="shared" si="16"/>
        <v>50</v>
      </c>
    </row>
    <row r="16" spans="1:56" s="22" customFormat="1" ht="16" thickBot="1">
      <c r="A16" s="22" t="s">
        <v>26</v>
      </c>
      <c r="C16" s="20">
        <f t="shared" ref="C16:I16" si="17">COUNTA(C9:C15)</f>
        <v>6</v>
      </c>
      <c r="D16" s="20">
        <f t="shared" si="17"/>
        <v>7</v>
      </c>
      <c r="E16" s="20">
        <f t="shared" si="17"/>
        <v>5</v>
      </c>
      <c r="F16" s="20">
        <f t="shared" si="17"/>
        <v>2</v>
      </c>
      <c r="G16" s="20">
        <f t="shared" si="17"/>
        <v>3</v>
      </c>
      <c r="H16" s="20">
        <f t="shared" si="17"/>
        <v>3</v>
      </c>
      <c r="I16" s="20">
        <f t="shared" si="17"/>
        <v>7</v>
      </c>
      <c r="J16" s="20">
        <f>SUM(J9:J15)</f>
        <v>32</v>
      </c>
      <c r="K16" s="20"/>
      <c r="L16" s="11">
        <f>SUM(L9:L15)</f>
        <v>887.5</v>
      </c>
      <c r="N16" s="20">
        <f t="shared" ref="N16:T16" si="18">COUNTA(N9:N15)</f>
        <v>4</v>
      </c>
      <c r="O16" s="20">
        <f t="shared" si="18"/>
        <v>3</v>
      </c>
      <c r="P16" s="20">
        <f t="shared" si="18"/>
        <v>3</v>
      </c>
      <c r="Q16" s="20">
        <f t="shared" si="18"/>
        <v>2</v>
      </c>
      <c r="R16" s="20">
        <f t="shared" si="18"/>
        <v>0</v>
      </c>
      <c r="S16" s="20">
        <f t="shared" si="18"/>
        <v>0</v>
      </c>
      <c r="T16" s="20">
        <f t="shared" si="18"/>
        <v>0</v>
      </c>
      <c r="U16" s="20">
        <f>SUM(U9:U15)</f>
        <v>12</v>
      </c>
      <c r="V16" s="20"/>
      <c r="W16" s="11">
        <f>SUM(W9:W15)</f>
        <v>290</v>
      </c>
      <c r="Y16" s="20">
        <f t="shared" ref="Y16:AE16" si="19">COUNTA(Y9:Y15)</f>
        <v>1</v>
      </c>
      <c r="Z16" s="20">
        <f t="shared" si="19"/>
        <v>1</v>
      </c>
      <c r="AA16" s="20">
        <f t="shared" si="19"/>
        <v>1</v>
      </c>
      <c r="AB16" s="20">
        <f t="shared" si="19"/>
        <v>2</v>
      </c>
      <c r="AC16" s="20">
        <f t="shared" si="19"/>
        <v>2</v>
      </c>
      <c r="AD16" s="20">
        <f t="shared" si="19"/>
        <v>2</v>
      </c>
      <c r="AE16" s="20">
        <f t="shared" si="19"/>
        <v>5</v>
      </c>
      <c r="AF16" s="20">
        <f>SUM(AF9:AF15)</f>
        <v>14</v>
      </c>
      <c r="AG16" s="20"/>
      <c r="AH16" s="11">
        <f>SUM(AH9:AH15)</f>
        <v>355</v>
      </c>
    </row>
    <row r="18" spans="1:34">
      <c r="A18" s="17" t="s">
        <v>23</v>
      </c>
    </row>
    <row r="19" spans="1:34">
      <c r="A19" s="16">
        <f>MAX($A$1:A18)+1</f>
        <v>8</v>
      </c>
      <c r="B19" s="16" t="s">
        <v>22</v>
      </c>
      <c r="C19" s="13"/>
      <c r="D19" s="13"/>
      <c r="E19" s="13"/>
      <c r="F19" s="13"/>
      <c r="G19" s="13"/>
      <c r="H19" s="13"/>
      <c r="I19" s="13" t="s">
        <v>21</v>
      </c>
      <c r="J19" s="13">
        <f>COUNTA(C19:I19)</f>
        <v>1</v>
      </c>
      <c r="K19" s="27">
        <v>25</v>
      </c>
      <c r="L19" s="13">
        <f>J19*K19</f>
        <v>25</v>
      </c>
      <c r="N19" s="13"/>
      <c r="O19" s="13"/>
      <c r="P19" s="13"/>
      <c r="Q19" s="13"/>
      <c r="R19" s="13"/>
      <c r="S19" s="13"/>
      <c r="T19" s="13"/>
      <c r="U19" s="13">
        <f>COUNTA(N19:T19)</f>
        <v>0</v>
      </c>
      <c r="V19" s="27">
        <f>$K$19</f>
        <v>25</v>
      </c>
      <c r="W19" s="13">
        <f>U19*V19</f>
        <v>0</v>
      </c>
      <c r="Y19" s="13"/>
      <c r="Z19" s="13"/>
      <c r="AA19" s="13"/>
      <c r="AB19" s="13"/>
      <c r="AC19" s="13"/>
      <c r="AD19" s="13"/>
      <c r="AE19" s="13"/>
      <c r="AF19" s="13">
        <f>COUNTA(Y19:AE19)</f>
        <v>0</v>
      </c>
      <c r="AG19" s="27">
        <f>$K$19</f>
        <v>25</v>
      </c>
      <c r="AH19" s="13">
        <f>AF19*AG19</f>
        <v>0</v>
      </c>
    </row>
    <row r="20" spans="1:34">
      <c r="A20" s="28">
        <f>MAX($A$1:A19)+1</f>
        <v>9</v>
      </c>
      <c r="B20" s="28" t="s">
        <v>19</v>
      </c>
      <c r="C20" s="24"/>
      <c r="D20" s="24"/>
      <c r="E20" s="24"/>
      <c r="F20" s="24"/>
      <c r="G20" s="24"/>
      <c r="H20" s="24"/>
      <c r="I20" s="24"/>
      <c r="J20" s="24">
        <f>COUNTA(C20:I20)</f>
        <v>0</v>
      </c>
      <c r="K20" s="27">
        <v>25</v>
      </c>
      <c r="L20" s="24">
        <f>J20*K20</f>
        <v>0</v>
      </c>
      <c r="N20" s="24" t="s">
        <v>21</v>
      </c>
      <c r="O20" s="24"/>
      <c r="P20" s="24"/>
      <c r="Q20" s="24"/>
      <c r="R20" s="24"/>
      <c r="S20" s="24"/>
      <c r="T20" s="24"/>
      <c r="U20" s="24">
        <f>COUNTA(N20:T20)</f>
        <v>1</v>
      </c>
      <c r="V20" s="27">
        <f>$K$20</f>
        <v>25</v>
      </c>
      <c r="W20" s="24">
        <f>U20*V20</f>
        <v>25</v>
      </c>
      <c r="Y20" s="24"/>
      <c r="Z20" s="24"/>
      <c r="AA20" s="24"/>
      <c r="AB20" s="24"/>
      <c r="AC20" s="24"/>
      <c r="AD20" s="24"/>
      <c r="AE20" s="24"/>
      <c r="AF20" s="24">
        <f>COUNTA(Y20:AE20)</f>
        <v>0</v>
      </c>
      <c r="AG20" s="27">
        <f>$K$20</f>
        <v>25</v>
      </c>
      <c r="AH20" s="24">
        <f>AF20*AG20</f>
        <v>0</v>
      </c>
    </row>
    <row r="21" spans="1:34">
      <c r="A21" s="28">
        <f>MAX($A$1:A20)+1</f>
        <v>10</v>
      </c>
      <c r="B21" s="28" t="s">
        <v>17</v>
      </c>
      <c r="C21" s="24"/>
      <c r="D21" s="24"/>
      <c r="E21" s="24"/>
      <c r="F21" s="24"/>
      <c r="G21" s="24"/>
      <c r="H21" s="24"/>
      <c r="I21" s="24"/>
      <c r="J21" s="24">
        <f>COUNTA(C21:I21)</f>
        <v>0</v>
      </c>
      <c r="K21" s="27">
        <v>25</v>
      </c>
      <c r="L21" s="24">
        <f>J21*K21</f>
        <v>0</v>
      </c>
      <c r="N21" s="24"/>
      <c r="O21" s="24"/>
      <c r="P21" s="24"/>
      <c r="Q21" s="24"/>
      <c r="R21" s="24"/>
      <c r="S21" s="24"/>
      <c r="T21" s="24"/>
      <c r="U21" s="24">
        <f>COUNTA(N21:T21)</f>
        <v>0</v>
      </c>
      <c r="V21" s="27">
        <f>$K$21</f>
        <v>25</v>
      </c>
      <c r="W21" s="24">
        <f>U21*V21</f>
        <v>0</v>
      </c>
      <c r="Y21" s="24"/>
      <c r="Z21" s="24"/>
      <c r="AA21" s="24"/>
      <c r="AB21" s="24"/>
      <c r="AC21" s="24"/>
      <c r="AD21" s="24"/>
      <c r="AE21" s="24"/>
      <c r="AF21" s="24">
        <f>COUNTA(Y21:AE21)</f>
        <v>0</v>
      </c>
      <c r="AG21" s="27">
        <f>$K$21</f>
        <v>25</v>
      </c>
      <c r="AH21" s="24">
        <f>AF21*AG21</f>
        <v>0</v>
      </c>
    </row>
    <row r="22" spans="1:34" ht="16" thickBot="1">
      <c r="A22" s="28">
        <f>MAX($A$1:A21)+1</f>
        <v>11</v>
      </c>
      <c r="B22" s="28" t="s">
        <v>15</v>
      </c>
      <c r="C22" s="24"/>
      <c r="D22" s="24"/>
      <c r="E22" s="24"/>
      <c r="F22" s="24"/>
      <c r="G22" s="24"/>
      <c r="H22" s="24"/>
      <c r="I22" s="24"/>
      <c r="J22" s="24">
        <f>COUNTA(C22:I22)</f>
        <v>0</v>
      </c>
      <c r="K22" s="27">
        <v>25</v>
      </c>
      <c r="L22" s="26">
        <f>J22*K22</f>
        <v>0</v>
      </c>
      <c r="N22" s="24"/>
      <c r="O22" s="24"/>
      <c r="P22" s="24"/>
      <c r="Q22" s="24"/>
      <c r="R22" s="24"/>
      <c r="S22" s="24"/>
      <c r="T22" s="24"/>
      <c r="U22" s="24">
        <f>COUNTA(N22:T22)</f>
        <v>0</v>
      </c>
      <c r="V22" s="27">
        <f>$K$22</f>
        <v>25</v>
      </c>
      <c r="W22" s="26">
        <f>U22*V22</f>
        <v>0</v>
      </c>
      <c r="Y22" s="24"/>
      <c r="Z22" s="24"/>
      <c r="AA22" s="24"/>
      <c r="AB22" s="24"/>
      <c r="AC22" s="24"/>
      <c r="AD22" s="24"/>
      <c r="AE22" s="24"/>
      <c r="AF22" s="24">
        <f>COUNTA(Y22:AE22)</f>
        <v>0</v>
      </c>
      <c r="AG22" s="27">
        <f>$K$22</f>
        <v>25</v>
      </c>
      <c r="AH22" s="26">
        <f>AF22*AG22</f>
        <v>0</v>
      </c>
    </row>
    <row r="23" spans="1:34" ht="16" thickBot="1">
      <c r="A23" s="22" t="s">
        <v>13</v>
      </c>
      <c r="C23" s="20">
        <f t="shared" ref="C23:J23" si="20">SUM(C19:C22)</f>
        <v>0</v>
      </c>
      <c r="D23" s="20">
        <f t="shared" si="20"/>
        <v>0</v>
      </c>
      <c r="E23" s="20">
        <f t="shared" si="20"/>
        <v>0</v>
      </c>
      <c r="F23" s="20">
        <f t="shared" si="20"/>
        <v>0</v>
      </c>
      <c r="G23" s="20">
        <f t="shared" si="20"/>
        <v>0</v>
      </c>
      <c r="H23" s="20">
        <f t="shared" si="20"/>
        <v>0</v>
      </c>
      <c r="I23" s="20">
        <f t="shared" si="20"/>
        <v>0</v>
      </c>
      <c r="J23" s="20">
        <f t="shared" si="20"/>
        <v>1</v>
      </c>
      <c r="K23" s="20"/>
      <c r="L23" s="11">
        <f>SUM(L19:L22)</f>
        <v>25</v>
      </c>
      <c r="N23" s="20">
        <f t="shared" ref="N23:U23" si="21">SUM(N19:N22)</f>
        <v>0</v>
      </c>
      <c r="O23" s="20">
        <f t="shared" si="21"/>
        <v>0</v>
      </c>
      <c r="P23" s="20">
        <f t="shared" si="21"/>
        <v>0</v>
      </c>
      <c r="Q23" s="20">
        <f t="shared" si="21"/>
        <v>0</v>
      </c>
      <c r="R23" s="20">
        <f t="shared" si="21"/>
        <v>0</v>
      </c>
      <c r="S23" s="20">
        <f t="shared" si="21"/>
        <v>0</v>
      </c>
      <c r="T23" s="20">
        <f t="shared" si="21"/>
        <v>0</v>
      </c>
      <c r="U23" s="20">
        <f t="shared" si="21"/>
        <v>1</v>
      </c>
      <c r="V23" s="20"/>
      <c r="W23" s="11">
        <f>SUM(W19:W22)</f>
        <v>25</v>
      </c>
      <c r="Y23" s="20">
        <f t="shared" ref="Y23:AE23" si="22">SUM(Y19:Y22)</f>
        <v>0</v>
      </c>
      <c r="Z23" s="20">
        <f t="shared" si="22"/>
        <v>0</v>
      </c>
      <c r="AA23" s="20">
        <f t="shared" si="22"/>
        <v>0</v>
      </c>
      <c r="AB23" s="20">
        <f t="shared" si="22"/>
        <v>0</v>
      </c>
      <c r="AC23" s="20">
        <f t="shared" si="22"/>
        <v>0</v>
      </c>
      <c r="AD23" s="20">
        <f t="shared" si="22"/>
        <v>0</v>
      </c>
      <c r="AE23" s="20">
        <f t="shared" si="22"/>
        <v>0</v>
      </c>
      <c r="AF23" s="20">
        <f>SUM(AF16:AF22)</f>
        <v>14</v>
      </c>
      <c r="AG23" s="20"/>
      <c r="AH23" s="11">
        <f>SUM(AH19:AH22)</f>
        <v>0</v>
      </c>
    </row>
    <row r="25" spans="1:34" ht="16" thickBot="1">
      <c r="A25" s="17" t="s">
        <v>10</v>
      </c>
    </row>
    <row r="26" spans="1:34" ht="16" thickBot="1">
      <c r="A26" s="16">
        <f>MAX($A$1:A25)+1</f>
        <v>12</v>
      </c>
      <c r="B26" s="16" t="s">
        <v>9</v>
      </c>
      <c r="C26" s="31" t="s">
        <v>52</v>
      </c>
      <c r="D26" s="13"/>
      <c r="E26" s="13"/>
      <c r="F26" s="13"/>
      <c r="G26" s="13"/>
      <c r="H26" s="13"/>
      <c r="I26" s="13"/>
      <c r="J26" s="13"/>
      <c r="K26" s="12"/>
      <c r="L26" s="11">
        <v>12.5</v>
      </c>
      <c r="N26" s="13"/>
      <c r="O26" s="13"/>
      <c r="P26" s="13"/>
      <c r="Q26" s="13"/>
      <c r="R26" s="13"/>
      <c r="S26" s="13"/>
      <c r="T26" s="13"/>
      <c r="U26" s="13"/>
      <c r="V26" s="12"/>
      <c r="W26" s="11"/>
      <c r="Y26" s="31" t="s">
        <v>51</v>
      </c>
      <c r="Z26" s="13"/>
      <c r="AA26" s="13"/>
      <c r="AB26" s="13"/>
      <c r="AC26" s="13"/>
      <c r="AD26" s="13"/>
      <c r="AE26" s="13"/>
      <c r="AF26" s="13"/>
      <c r="AG26" s="12"/>
      <c r="AH26" s="11">
        <v>300</v>
      </c>
    </row>
    <row r="27" spans="1:34">
      <c r="K27" s="3" t="s">
        <v>6</v>
      </c>
      <c r="L27" s="9">
        <f>SUM(L16,L23,L26)/100</f>
        <v>9.25</v>
      </c>
      <c r="V27" s="3" t="s">
        <v>6</v>
      </c>
      <c r="W27" s="9">
        <f>SUM(W16,W23,W26)/100</f>
        <v>3.15</v>
      </c>
      <c r="AG27" s="3" t="s">
        <v>6</v>
      </c>
      <c r="AH27" s="9">
        <f>SUM(AH16,AH23,AH26)/100</f>
        <v>6.55</v>
      </c>
    </row>
    <row r="28" spans="1:34">
      <c r="K28" s="3" t="s">
        <v>3</v>
      </c>
      <c r="L28" s="7">
        <f>$AH$45/(MAX($C$34:$W$34)-MIN($C$5:$Y$5)+1)</f>
        <v>14</v>
      </c>
      <c r="M28" s="48"/>
      <c r="V28" s="3" t="s">
        <v>3</v>
      </c>
      <c r="W28" s="7">
        <f>$L$28</f>
        <v>14</v>
      </c>
      <c r="AG28" s="3" t="s">
        <v>3</v>
      </c>
      <c r="AH28" s="7">
        <f>$L$28</f>
        <v>14</v>
      </c>
    </row>
    <row r="29" spans="1:34">
      <c r="K29" s="3" t="s">
        <v>0</v>
      </c>
      <c r="L29" s="7">
        <f>L28-L27</f>
        <v>4.75</v>
      </c>
      <c r="V29" s="3" t="s">
        <v>0</v>
      </c>
      <c r="W29" s="7"/>
      <c r="AG29" s="3" t="s">
        <v>0</v>
      </c>
      <c r="AH29" s="7"/>
    </row>
    <row r="31" spans="1:34" ht="16" thickBot="1"/>
    <row r="32" spans="1:34" ht="16" hidden="1" outlineLevel="1" thickBot="1">
      <c r="C32" s="47">
        <f>AE3+1</f>
        <v>41567</v>
      </c>
      <c r="D32" s="47">
        <f t="shared" ref="D32:I32" si="23">C32+1</f>
        <v>41568</v>
      </c>
      <c r="E32" s="47">
        <f t="shared" si="23"/>
        <v>41569</v>
      </c>
      <c r="F32" s="47">
        <f t="shared" si="23"/>
        <v>41570</v>
      </c>
      <c r="G32" s="47">
        <f t="shared" si="23"/>
        <v>41571</v>
      </c>
      <c r="H32" s="47">
        <f t="shared" si="23"/>
        <v>41572</v>
      </c>
      <c r="I32" s="47">
        <f t="shared" si="23"/>
        <v>41573</v>
      </c>
      <c r="N32" s="47">
        <f>I32+1</f>
        <v>41574</v>
      </c>
      <c r="O32" s="47">
        <f t="shared" ref="O32:T32" si="24">N32+1</f>
        <v>41575</v>
      </c>
      <c r="P32" s="47">
        <f t="shared" si="24"/>
        <v>41576</v>
      </c>
      <c r="Q32" s="47">
        <f t="shared" si="24"/>
        <v>41577</v>
      </c>
      <c r="R32" s="47">
        <f t="shared" si="24"/>
        <v>41578</v>
      </c>
      <c r="S32" s="47">
        <f t="shared" si="24"/>
        <v>41579</v>
      </c>
      <c r="T32" s="47">
        <f t="shared" si="24"/>
        <v>41580</v>
      </c>
    </row>
    <row r="33" spans="1:34" collapsed="1">
      <c r="C33" s="43" t="s">
        <v>57</v>
      </c>
      <c r="D33" s="43" t="s">
        <v>58</v>
      </c>
      <c r="E33" s="43" t="s">
        <v>58</v>
      </c>
      <c r="F33" s="43" t="s">
        <v>58</v>
      </c>
      <c r="G33" s="43" t="s">
        <v>58</v>
      </c>
      <c r="H33" s="43" t="s">
        <v>58</v>
      </c>
      <c r="I33" s="43" t="s">
        <v>58</v>
      </c>
      <c r="J33" s="20"/>
      <c r="K33" s="20"/>
      <c r="L33" s="20"/>
      <c r="M33" s="22"/>
      <c r="N33" s="43" t="s">
        <v>57</v>
      </c>
      <c r="O33" s="43" t="s">
        <v>58</v>
      </c>
      <c r="P33" s="43" t="s">
        <v>58</v>
      </c>
      <c r="Q33" s="43" t="s">
        <v>58</v>
      </c>
      <c r="R33" s="43" t="s">
        <v>58</v>
      </c>
      <c r="S33" s="43" t="s">
        <v>59</v>
      </c>
      <c r="T33" s="43" t="s">
        <v>58</v>
      </c>
      <c r="U33" s="20"/>
      <c r="V33" s="20"/>
      <c r="W33" s="20"/>
      <c r="Y33" s="46" t="s">
        <v>50</v>
      </c>
      <c r="Z33" s="45"/>
      <c r="AA33" s="45"/>
      <c r="AB33" s="45"/>
      <c r="AC33" s="45"/>
      <c r="AD33" s="45"/>
      <c r="AE33" s="45"/>
      <c r="AF33" s="45"/>
      <c r="AG33" s="45"/>
      <c r="AH33" s="44">
        <f>32.29-9.25</f>
        <v>23.04</v>
      </c>
    </row>
    <row r="34" spans="1:34">
      <c r="C34" s="43">
        <f t="shared" ref="C34:I34" si="25">IF(WEEKDAY(C32)=1,WEEKNUM(C32),"")</f>
        <v>43</v>
      </c>
      <c r="D34" s="43" t="str">
        <f t="shared" si="25"/>
        <v/>
      </c>
      <c r="E34" s="43" t="str">
        <f t="shared" si="25"/>
        <v/>
      </c>
      <c r="F34" s="43" t="str">
        <f t="shared" si="25"/>
        <v/>
      </c>
      <c r="G34" s="43" t="str">
        <f t="shared" si="25"/>
        <v/>
      </c>
      <c r="H34" s="43" t="str">
        <f t="shared" si="25"/>
        <v/>
      </c>
      <c r="I34" s="43" t="str">
        <f t="shared" si="25"/>
        <v/>
      </c>
      <c r="J34" s="20"/>
      <c r="K34" s="20"/>
      <c r="L34" s="20"/>
      <c r="M34" s="22"/>
      <c r="N34" s="43">
        <f t="shared" ref="N34:T34" si="26">IF(WEEKDAY(N32)=1,WEEKNUM(N32),"")</f>
        <v>44</v>
      </c>
      <c r="O34" s="43" t="str">
        <f t="shared" si="26"/>
        <v/>
      </c>
      <c r="P34" s="43" t="str">
        <f t="shared" si="26"/>
        <v/>
      </c>
      <c r="Q34" s="43" t="str">
        <f t="shared" si="26"/>
        <v/>
      </c>
      <c r="R34" s="43" t="str">
        <f t="shared" si="26"/>
        <v/>
      </c>
      <c r="S34" s="43" t="str">
        <f t="shared" si="26"/>
        <v/>
      </c>
      <c r="T34" s="43" t="str">
        <f t="shared" si="26"/>
        <v/>
      </c>
      <c r="U34" s="20"/>
      <c r="V34" s="20"/>
      <c r="W34" s="20"/>
      <c r="Y34" s="42" t="s">
        <v>49</v>
      </c>
      <c r="Z34" s="41"/>
      <c r="AA34" s="41"/>
      <c r="AB34" s="41"/>
      <c r="AC34" s="41"/>
      <c r="AD34" s="41"/>
      <c r="AE34" s="41"/>
      <c r="AF34" s="41"/>
      <c r="AG34" s="41"/>
      <c r="AH34" s="40">
        <f>AH52</f>
        <v>29.2</v>
      </c>
    </row>
    <row r="35" spans="1:34" ht="41" thickBot="1">
      <c r="C35" s="39" t="s">
        <v>48</v>
      </c>
      <c r="D35" s="39" t="s">
        <v>47</v>
      </c>
      <c r="E35" s="39" t="s">
        <v>46</v>
      </c>
      <c r="F35" s="39" t="s">
        <v>45</v>
      </c>
      <c r="G35" s="39" t="s">
        <v>44</v>
      </c>
      <c r="H35" s="39" t="s">
        <v>43</v>
      </c>
      <c r="I35" s="39" t="s">
        <v>42</v>
      </c>
      <c r="J35" s="38" t="s">
        <v>41</v>
      </c>
      <c r="K35" s="38" t="s">
        <v>40</v>
      </c>
      <c r="L35" s="38" t="s">
        <v>39</v>
      </c>
      <c r="M35" s="39"/>
      <c r="N35" s="39" t="s">
        <v>48</v>
      </c>
      <c r="O35" s="39" t="s">
        <v>47</v>
      </c>
      <c r="P35" s="39" t="s">
        <v>46</v>
      </c>
      <c r="Q35" s="39" t="s">
        <v>45</v>
      </c>
      <c r="R35" s="39" t="s">
        <v>44</v>
      </c>
      <c r="S35" s="39" t="s">
        <v>43</v>
      </c>
      <c r="T35" s="39" t="s">
        <v>42</v>
      </c>
      <c r="U35" s="38" t="s">
        <v>41</v>
      </c>
      <c r="V35" s="38" t="s">
        <v>40</v>
      </c>
      <c r="W35" s="38" t="s">
        <v>39</v>
      </c>
      <c r="Y35" s="37" t="s">
        <v>38</v>
      </c>
      <c r="Z35" s="36"/>
      <c r="AA35" s="36"/>
      <c r="AB35" s="36"/>
      <c r="AC35" s="36"/>
      <c r="AD35" s="36"/>
      <c r="AE35" s="36"/>
      <c r="AF35" s="36"/>
      <c r="AG35" s="36"/>
      <c r="AH35" s="35">
        <f>AH53-(AH33+AH34)</f>
        <v>147.76</v>
      </c>
    </row>
    <row r="36" spans="1:34">
      <c r="C36" s="2">
        <f t="shared" ref="C36:I36" si="27">DAY(C32)</f>
        <v>20</v>
      </c>
      <c r="D36" s="2">
        <f t="shared" si="27"/>
        <v>21</v>
      </c>
      <c r="E36" s="2">
        <f t="shared" si="27"/>
        <v>22</v>
      </c>
      <c r="F36" s="2">
        <f t="shared" si="27"/>
        <v>23</v>
      </c>
      <c r="G36" s="2">
        <f t="shared" si="27"/>
        <v>24</v>
      </c>
      <c r="H36" s="2">
        <f t="shared" si="27"/>
        <v>25</v>
      </c>
      <c r="I36" s="2">
        <f t="shared" si="27"/>
        <v>26</v>
      </c>
      <c r="M36" s="6"/>
      <c r="N36" s="2">
        <f t="shared" ref="N36:T36" si="28">DAY(N32)</f>
        <v>27</v>
      </c>
      <c r="O36" s="2">
        <f t="shared" si="28"/>
        <v>28</v>
      </c>
      <c r="P36" s="2">
        <f t="shared" si="28"/>
        <v>29</v>
      </c>
      <c r="Q36" s="2">
        <f t="shared" si="28"/>
        <v>30</v>
      </c>
      <c r="R36" s="2">
        <f t="shared" si="28"/>
        <v>31</v>
      </c>
      <c r="S36" s="2">
        <f t="shared" si="28"/>
        <v>1</v>
      </c>
      <c r="T36" s="2">
        <f t="shared" si="28"/>
        <v>2</v>
      </c>
      <c r="AH36" s="32"/>
    </row>
    <row r="37" spans="1:34">
      <c r="A37" s="17" t="s">
        <v>37</v>
      </c>
      <c r="Y37" s="17" t="s">
        <v>36</v>
      </c>
      <c r="AD37" s="19" t="str">
        <f>G1</f>
        <v>OCTOBER</v>
      </c>
      <c r="AH37" s="32"/>
    </row>
    <row r="38" spans="1:34">
      <c r="A38" s="16">
        <f>MAX($A$1:A37)+1</f>
        <v>13</v>
      </c>
      <c r="B38" s="16" t="s">
        <v>35</v>
      </c>
      <c r="C38" s="13" t="s">
        <v>21</v>
      </c>
      <c r="D38" s="13" t="s">
        <v>21</v>
      </c>
      <c r="E38" s="13" t="s">
        <v>21</v>
      </c>
      <c r="F38" s="13" t="s">
        <v>21</v>
      </c>
      <c r="G38" s="13" t="s">
        <v>21</v>
      </c>
      <c r="H38" s="13" t="s">
        <v>21</v>
      </c>
      <c r="I38" s="13"/>
      <c r="J38" s="13">
        <f t="shared" ref="J38:J44" si="29">COUNTA(C38:I38)</f>
        <v>6</v>
      </c>
      <c r="K38" s="27">
        <v>20</v>
      </c>
      <c r="L38" s="13">
        <f t="shared" ref="L38:L44" si="30">J38*K38</f>
        <v>120</v>
      </c>
      <c r="N38" s="13"/>
      <c r="O38" s="13" t="s">
        <v>21</v>
      </c>
      <c r="P38" s="13" t="s">
        <v>21</v>
      </c>
      <c r="Q38" s="13" t="s">
        <v>21</v>
      </c>
      <c r="R38" s="13" t="s">
        <v>21</v>
      </c>
      <c r="S38" s="13" t="s">
        <v>21</v>
      </c>
      <c r="T38" s="13"/>
      <c r="U38" s="13">
        <f t="shared" ref="U38:U44" si="31">COUNTA(N38:T38)</f>
        <v>5</v>
      </c>
      <c r="V38" s="27">
        <v>20</v>
      </c>
      <c r="W38" s="13">
        <f t="shared" ref="W38:W44" si="32">U38*V38</f>
        <v>100</v>
      </c>
      <c r="AH38" s="32"/>
    </row>
    <row r="39" spans="1:34">
      <c r="A39" s="28">
        <f>MAX($A$1:A38)+1</f>
        <v>14</v>
      </c>
      <c r="B39" s="28" t="s">
        <v>34</v>
      </c>
      <c r="C39" s="24"/>
      <c r="D39" s="24"/>
      <c r="E39" s="24"/>
      <c r="F39" s="24" t="s">
        <v>21</v>
      </c>
      <c r="G39" s="24" t="s">
        <v>21</v>
      </c>
      <c r="H39" s="24"/>
      <c r="I39" s="24" t="s">
        <v>21</v>
      </c>
      <c r="J39" s="24">
        <f t="shared" si="29"/>
        <v>3</v>
      </c>
      <c r="K39" s="27">
        <v>20</v>
      </c>
      <c r="L39" s="24">
        <f t="shared" si="30"/>
        <v>60</v>
      </c>
      <c r="N39" s="24" t="s">
        <v>21</v>
      </c>
      <c r="O39" s="24" t="s">
        <v>21</v>
      </c>
      <c r="P39" s="24" t="s">
        <v>21</v>
      </c>
      <c r="Q39" s="24" t="s">
        <v>21</v>
      </c>
      <c r="R39" s="24" t="s">
        <v>21</v>
      </c>
      <c r="S39" s="24" t="s">
        <v>21</v>
      </c>
      <c r="T39" s="24"/>
      <c r="U39" s="24">
        <f t="shared" si="31"/>
        <v>6</v>
      </c>
      <c r="V39" s="27">
        <v>20</v>
      </c>
      <c r="W39" s="24">
        <f t="shared" si="32"/>
        <v>120</v>
      </c>
      <c r="Z39" s="31" t="s">
        <v>29</v>
      </c>
      <c r="AA39" s="13"/>
      <c r="AB39" s="13">
        <f>C5</f>
        <v>40</v>
      </c>
      <c r="AC39" s="13"/>
      <c r="AD39" s="13"/>
      <c r="AE39" s="13"/>
      <c r="AF39" s="13"/>
      <c r="AG39" s="13"/>
      <c r="AH39" s="34">
        <f>L27</f>
        <v>9.25</v>
      </c>
    </row>
    <row r="40" spans="1:34">
      <c r="A40" s="28">
        <f>MAX($A$1:A39)+1</f>
        <v>15</v>
      </c>
      <c r="B40" s="28" t="s">
        <v>33</v>
      </c>
      <c r="C40" s="24"/>
      <c r="D40" s="24"/>
      <c r="E40" s="24" t="s">
        <v>21</v>
      </c>
      <c r="F40" s="24" t="s">
        <v>21</v>
      </c>
      <c r="G40" s="24" t="s">
        <v>21</v>
      </c>
      <c r="H40" s="24" t="s">
        <v>21</v>
      </c>
      <c r="I40" s="24"/>
      <c r="J40" s="24">
        <f t="shared" si="29"/>
        <v>4</v>
      </c>
      <c r="K40" s="27">
        <f>$K$11</f>
        <v>25</v>
      </c>
      <c r="L40" s="24">
        <f t="shared" si="30"/>
        <v>100</v>
      </c>
      <c r="N40" s="24"/>
      <c r="O40" s="24"/>
      <c r="P40" s="24"/>
      <c r="Q40" s="24"/>
      <c r="R40" s="24"/>
      <c r="S40" s="24"/>
      <c r="T40" s="24"/>
      <c r="U40" s="24">
        <f t="shared" si="31"/>
        <v>0</v>
      </c>
      <c r="V40" s="27">
        <f>$K$11</f>
        <v>25</v>
      </c>
      <c r="W40" s="24">
        <f t="shared" si="32"/>
        <v>0</v>
      </c>
      <c r="Z40" s="31" t="s">
        <v>29</v>
      </c>
      <c r="AA40" s="24"/>
      <c r="AB40" s="24">
        <f>N5</f>
        <v>41</v>
      </c>
      <c r="AC40" s="24"/>
      <c r="AD40" s="24"/>
      <c r="AE40" s="24"/>
      <c r="AF40" s="24"/>
      <c r="AG40" s="24"/>
      <c r="AH40" s="34">
        <f>W27</f>
        <v>3.15</v>
      </c>
    </row>
    <row r="41" spans="1:34">
      <c r="A41" s="28">
        <f>MAX($A$1:A40)+1</f>
        <v>16</v>
      </c>
      <c r="B41" s="28" t="s">
        <v>32</v>
      </c>
      <c r="C41" s="24"/>
      <c r="D41" s="24"/>
      <c r="E41" s="24"/>
      <c r="F41" s="24"/>
      <c r="G41" s="24"/>
      <c r="H41" s="24"/>
      <c r="I41" s="24"/>
      <c r="J41" s="24">
        <f t="shared" si="29"/>
        <v>0</v>
      </c>
      <c r="K41" s="27">
        <v>35</v>
      </c>
      <c r="L41" s="24">
        <f t="shared" si="30"/>
        <v>0</v>
      </c>
      <c r="N41" s="24"/>
      <c r="O41" s="24"/>
      <c r="P41" s="24"/>
      <c r="Q41" s="24"/>
      <c r="R41" s="24"/>
      <c r="S41" s="24"/>
      <c r="T41" s="24"/>
      <c r="U41" s="24">
        <f t="shared" si="31"/>
        <v>0</v>
      </c>
      <c r="V41" s="27">
        <v>35</v>
      </c>
      <c r="W41" s="24">
        <f t="shared" si="32"/>
        <v>0</v>
      </c>
      <c r="Z41" s="31" t="s">
        <v>29</v>
      </c>
      <c r="AA41" s="24"/>
      <c r="AB41" s="24">
        <f>Y5</f>
        <v>42</v>
      </c>
      <c r="AC41" s="24"/>
      <c r="AD41" s="24"/>
      <c r="AE41" s="24"/>
      <c r="AF41" s="24"/>
      <c r="AG41" s="24"/>
      <c r="AH41" s="34">
        <f>AH27</f>
        <v>6.55</v>
      </c>
    </row>
    <row r="42" spans="1:34">
      <c r="A42" s="28">
        <f>MAX($A$1:A41)+1</f>
        <v>17</v>
      </c>
      <c r="B42" s="28" t="s">
        <v>31</v>
      </c>
      <c r="C42" s="24"/>
      <c r="D42" s="24"/>
      <c r="E42" s="24"/>
      <c r="F42" s="24"/>
      <c r="G42" s="24"/>
      <c r="H42" s="24"/>
      <c r="I42" s="24"/>
      <c r="J42" s="24">
        <f t="shared" si="29"/>
        <v>0</v>
      </c>
      <c r="K42" s="27">
        <f>$K$13</f>
        <v>25</v>
      </c>
      <c r="L42" s="24">
        <f t="shared" si="30"/>
        <v>0</v>
      </c>
      <c r="N42" s="24"/>
      <c r="O42" s="24"/>
      <c r="P42" s="24"/>
      <c r="Q42" s="24"/>
      <c r="R42" s="24"/>
      <c r="S42" s="24"/>
      <c r="T42" s="24"/>
      <c r="U42" s="24">
        <f t="shared" si="31"/>
        <v>0</v>
      </c>
      <c r="V42" s="27">
        <f>$K$13</f>
        <v>25</v>
      </c>
      <c r="W42" s="24">
        <f t="shared" si="32"/>
        <v>0</v>
      </c>
      <c r="Z42" s="31" t="s">
        <v>29</v>
      </c>
      <c r="AA42" s="24"/>
      <c r="AB42" s="24">
        <f>C34</f>
        <v>43</v>
      </c>
      <c r="AC42" s="24"/>
      <c r="AD42" s="24"/>
      <c r="AE42" s="24"/>
      <c r="AF42" s="24"/>
      <c r="AG42" s="24"/>
      <c r="AH42" s="34">
        <f>L56</f>
        <v>8.0500000000000007</v>
      </c>
    </row>
    <row r="43" spans="1:34" ht="16" thickBot="1">
      <c r="A43" s="28">
        <f>MAX($A$1:A42)+1</f>
        <v>18</v>
      </c>
      <c r="B43" s="28" t="s">
        <v>30</v>
      </c>
      <c r="C43" s="24"/>
      <c r="D43" s="24"/>
      <c r="E43" s="24"/>
      <c r="F43" s="24"/>
      <c r="G43" s="24"/>
      <c r="H43" s="24"/>
      <c r="I43" s="24"/>
      <c r="J43" s="24">
        <f t="shared" si="29"/>
        <v>0</v>
      </c>
      <c r="K43" s="27">
        <f>$K$14</f>
        <v>25</v>
      </c>
      <c r="L43" s="24">
        <f t="shared" si="30"/>
        <v>0</v>
      </c>
      <c r="N43" s="24"/>
      <c r="O43" s="24"/>
      <c r="P43" s="24"/>
      <c r="Q43" s="24"/>
      <c r="R43" s="24"/>
      <c r="S43" s="24"/>
      <c r="T43" s="24"/>
      <c r="U43" s="24">
        <f t="shared" si="31"/>
        <v>0</v>
      </c>
      <c r="V43" s="27">
        <f>$K$14</f>
        <v>25</v>
      </c>
      <c r="W43" s="24">
        <f t="shared" si="32"/>
        <v>0</v>
      </c>
      <c r="Z43" s="31" t="s">
        <v>29</v>
      </c>
      <c r="AA43" s="24"/>
      <c r="AB43" s="24">
        <f>N34</f>
        <v>44</v>
      </c>
      <c r="AC43" s="24"/>
      <c r="AD43" s="24"/>
      <c r="AE43" s="24"/>
      <c r="AF43" s="24"/>
      <c r="AG43" s="24"/>
      <c r="AH43" s="34">
        <f>W56</f>
        <v>2.2000000000000002</v>
      </c>
    </row>
    <row r="44" spans="1:34" ht="16" thickBot="1">
      <c r="A44" s="28">
        <f>MAX($A$1:A43)+1</f>
        <v>19</v>
      </c>
      <c r="B44" s="28" t="s">
        <v>28</v>
      </c>
      <c r="C44" s="24"/>
      <c r="D44" s="24"/>
      <c r="E44" s="24"/>
      <c r="F44" s="24"/>
      <c r="G44" s="24"/>
      <c r="H44" s="24"/>
      <c r="I44" s="24"/>
      <c r="J44" s="24">
        <f t="shared" si="29"/>
        <v>0</v>
      </c>
      <c r="K44" s="27">
        <f>$K$15</f>
        <v>50</v>
      </c>
      <c r="L44" s="26">
        <f t="shared" si="30"/>
        <v>0</v>
      </c>
      <c r="N44" s="24"/>
      <c r="O44" s="24"/>
      <c r="P44" s="24"/>
      <c r="Q44" s="24"/>
      <c r="R44" s="24"/>
      <c r="S44" s="24"/>
      <c r="T44" s="24"/>
      <c r="U44" s="24">
        <f t="shared" si="31"/>
        <v>0</v>
      </c>
      <c r="V44" s="27">
        <f>$K$15</f>
        <v>50</v>
      </c>
      <c r="W44" s="26">
        <f t="shared" si="32"/>
        <v>0</v>
      </c>
      <c r="Z44" s="19" t="s">
        <v>27</v>
      </c>
      <c r="AA44" s="20"/>
      <c r="AB44" s="20"/>
      <c r="AC44" s="20"/>
      <c r="AD44" s="19" t="str">
        <f>AD37</f>
        <v>OCTOBER</v>
      </c>
      <c r="AE44" s="20"/>
      <c r="AF44" s="20"/>
      <c r="AG44" s="20"/>
      <c r="AH44" s="33">
        <f>SUM(AH39:AH43)</f>
        <v>29.2</v>
      </c>
    </row>
    <row r="45" spans="1:34" ht="16" thickBot="1">
      <c r="A45" s="22" t="s">
        <v>26</v>
      </c>
      <c r="B45" s="22"/>
      <c r="C45" s="20">
        <f t="shared" ref="C45:I45" si="33">COUNTA(C38:C44)</f>
        <v>1</v>
      </c>
      <c r="D45" s="20">
        <f t="shared" si="33"/>
        <v>1</v>
      </c>
      <c r="E45" s="20">
        <f t="shared" si="33"/>
        <v>2</v>
      </c>
      <c r="F45" s="20">
        <f t="shared" si="33"/>
        <v>3</v>
      </c>
      <c r="G45" s="20">
        <f t="shared" si="33"/>
        <v>3</v>
      </c>
      <c r="H45" s="20">
        <f t="shared" si="33"/>
        <v>2</v>
      </c>
      <c r="I45" s="20">
        <f t="shared" si="33"/>
        <v>1</v>
      </c>
      <c r="J45" s="20">
        <f>SUM(J38:J44)</f>
        <v>13</v>
      </c>
      <c r="K45" s="20"/>
      <c r="L45" s="11">
        <f>SUM(L38:L44)</f>
        <v>280</v>
      </c>
      <c r="M45" s="22"/>
      <c r="N45" s="20">
        <f t="shared" ref="N45:T45" si="34">COUNTA(N38:N44)</f>
        <v>1</v>
      </c>
      <c r="O45" s="20">
        <f t="shared" si="34"/>
        <v>2</v>
      </c>
      <c r="P45" s="20">
        <f t="shared" si="34"/>
        <v>2</v>
      </c>
      <c r="Q45" s="20">
        <f t="shared" si="34"/>
        <v>2</v>
      </c>
      <c r="R45" s="20">
        <f t="shared" si="34"/>
        <v>2</v>
      </c>
      <c r="S45" s="20">
        <f t="shared" si="34"/>
        <v>2</v>
      </c>
      <c r="T45" s="20">
        <f t="shared" si="34"/>
        <v>0</v>
      </c>
      <c r="U45" s="20">
        <f>SUM(U38:U44)</f>
        <v>11</v>
      </c>
      <c r="V45" s="20"/>
      <c r="W45" s="11">
        <f>SUM(W38:W44)</f>
        <v>220</v>
      </c>
      <c r="Z45" s="19" t="s">
        <v>25</v>
      </c>
      <c r="AA45" s="20"/>
      <c r="AB45" s="20"/>
      <c r="AC45" s="20"/>
      <c r="AD45" s="19"/>
      <c r="AH45" s="21">
        <f>VLOOKUP(AD44,$Z$49:$AH$51,9,FALSE)</f>
        <v>70</v>
      </c>
    </row>
    <row r="46" spans="1:34">
      <c r="AA46" s="6" t="s">
        <v>24</v>
      </c>
      <c r="AH46" s="32">
        <f>AH45-AH44</f>
        <v>40.799999999999997</v>
      </c>
    </row>
    <row r="47" spans="1:34">
      <c r="A47" s="17" t="s">
        <v>23</v>
      </c>
      <c r="AH47" s="5"/>
    </row>
    <row r="48" spans="1:34">
      <c r="A48" s="16">
        <f>MAX($A$1:A47)+1</f>
        <v>20</v>
      </c>
      <c r="B48" s="16" t="s">
        <v>22</v>
      </c>
      <c r="C48" s="13"/>
      <c r="D48" s="13"/>
      <c r="E48" s="13"/>
      <c r="F48" s="13"/>
      <c r="G48" s="13"/>
      <c r="H48" s="13"/>
      <c r="I48" s="13" t="s">
        <v>21</v>
      </c>
      <c r="J48" s="13">
        <f>COUNTA(C48:I48)</f>
        <v>1</v>
      </c>
      <c r="K48" s="27">
        <f>$K$19</f>
        <v>25</v>
      </c>
      <c r="L48" s="13">
        <f>J48*K48</f>
        <v>25</v>
      </c>
      <c r="N48" s="13"/>
      <c r="O48" s="13"/>
      <c r="P48" s="13"/>
      <c r="Q48" s="13"/>
      <c r="R48" s="13"/>
      <c r="S48" s="13"/>
      <c r="T48" s="13"/>
      <c r="U48" s="13">
        <f>COUNTA(N48:T48)</f>
        <v>0</v>
      </c>
      <c r="V48" s="27">
        <f>$K$19</f>
        <v>25</v>
      </c>
      <c r="W48" s="13">
        <f>U48*V48</f>
        <v>0</v>
      </c>
      <c r="Y48" s="17" t="s">
        <v>20</v>
      </c>
      <c r="Z48" s="19"/>
      <c r="AA48" s="20"/>
      <c r="AB48" s="20"/>
      <c r="AC48" s="20"/>
      <c r="AD48" s="19"/>
      <c r="AE48" s="2">
        <v>4</v>
      </c>
      <c r="AH48" s="5"/>
    </row>
    <row r="49" spans="1:34">
      <c r="A49" s="28">
        <f>MAX($A$1:A48)+1</f>
        <v>21</v>
      </c>
      <c r="B49" s="28" t="s">
        <v>19</v>
      </c>
      <c r="C49" s="24"/>
      <c r="D49" s="24"/>
      <c r="E49" s="24"/>
      <c r="F49" s="24"/>
      <c r="G49" s="24"/>
      <c r="H49" s="24"/>
      <c r="I49" s="24"/>
      <c r="J49" s="24">
        <f>COUNTA(C49:I49)</f>
        <v>0</v>
      </c>
      <c r="K49" s="27">
        <f>$K$20</f>
        <v>25</v>
      </c>
      <c r="L49" s="24">
        <f>J49*K49</f>
        <v>0</v>
      </c>
      <c r="N49" s="24"/>
      <c r="O49" s="24"/>
      <c r="P49" s="24"/>
      <c r="Q49" s="24"/>
      <c r="R49" s="24"/>
      <c r="S49" s="24"/>
      <c r="T49" s="24"/>
      <c r="U49" s="24">
        <f>COUNTA(N49:T49)</f>
        <v>0</v>
      </c>
      <c r="V49" s="27">
        <f>$K$20</f>
        <v>25</v>
      </c>
      <c r="W49" s="24">
        <f>U49*V49</f>
        <v>0</v>
      </c>
      <c r="Z49" s="31" t="s">
        <v>18</v>
      </c>
      <c r="AA49" s="31"/>
      <c r="AB49" s="13"/>
      <c r="AC49" s="13"/>
      <c r="AD49" s="13"/>
      <c r="AE49" s="13"/>
      <c r="AF49" s="13"/>
      <c r="AG49" s="13"/>
      <c r="AH49" s="30">
        <f>ROUND(AH53/3,-1)</f>
        <v>70</v>
      </c>
    </row>
    <row r="50" spans="1:34">
      <c r="A50" s="28">
        <f>MAX($A$1:A49)+1</f>
        <v>22</v>
      </c>
      <c r="B50" s="28" t="s">
        <v>17</v>
      </c>
      <c r="C50" s="24"/>
      <c r="D50" s="24"/>
      <c r="E50" s="24"/>
      <c r="F50" s="24"/>
      <c r="G50" s="24"/>
      <c r="H50" s="24"/>
      <c r="I50" s="24"/>
      <c r="J50" s="24">
        <f>COUNTA(C50:I50)</f>
        <v>0</v>
      </c>
      <c r="K50" s="27">
        <f>$K$21</f>
        <v>25</v>
      </c>
      <c r="L50" s="24">
        <f>J50*K50</f>
        <v>0</v>
      </c>
      <c r="N50" s="24"/>
      <c r="O50" s="24"/>
      <c r="P50" s="24"/>
      <c r="Q50" s="24"/>
      <c r="R50" s="24"/>
      <c r="S50" s="24"/>
      <c r="T50" s="24"/>
      <c r="U50" s="24">
        <f>COUNTA(N50:T50)</f>
        <v>0</v>
      </c>
      <c r="V50" s="27">
        <f>$K$21</f>
        <v>25</v>
      </c>
      <c r="W50" s="24">
        <f>U50*V50</f>
        <v>0</v>
      </c>
      <c r="Z50" s="25" t="s">
        <v>16</v>
      </c>
      <c r="AA50" s="24"/>
      <c r="AB50" s="24"/>
      <c r="AC50" s="24"/>
      <c r="AD50" s="24"/>
      <c r="AE50" s="24"/>
      <c r="AF50" s="24"/>
      <c r="AG50" s="24"/>
      <c r="AH50" s="29">
        <f>AH49</f>
        <v>70</v>
      </c>
    </row>
    <row r="51" spans="1:34" ht="16" thickBot="1">
      <c r="A51" s="28">
        <f>MAX($A$1:A50)+1</f>
        <v>23</v>
      </c>
      <c r="B51" s="28" t="s">
        <v>15</v>
      </c>
      <c r="C51" s="24"/>
      <c r="D51" s="24"/>
      <c r="E51" s="24"/>
      <c r="F51" s="24"/>
      <c r="G51" s="24"/>
      <c r="H51" s="24"/>
      <c r="I51" s="24"/>
      <c r="J51" s="24">
        <f>COUNTA(C51:I51)</f>
        <v>0</v>
      </c>
      <c r="K51" s="27">
        <f>$K$22</f>
        <v>25</v>
      </c>
      <c r="L51" s="26">
        <f>J51*K51</f>
        <v>0</v>
      </c>
      <c r="N51" s="24"/>
      <c r="O51" s="24"/>
      <c r="P51" s="24"/>
      <c r="Q51" s="24"/>
      <c r="R51" s="24"/>
      <c r="S51" s="24"/>
      <c r="T51" s="24"/>
      <c r="U51" s="24">
        <f>COUNTA(N51:T51)</f>
        <v>0</v>
      </c>
      <c r="V51" s="27">
        <f>$K$22</f>
        <v>25</v>
      </c>
      <c r="W51" s="26">
        <f>U51*V51</f>
        <v>0</v>
      </c>
      <c r="Z51" s="25" t="s">
        <v>14</v>
      </c>
      <c r="AA51" s="24"/>
      <c r="AB51" s="24"/>
      <c r="AC51" s="24"/>
      <c r="AD51" s="24"/>
      <c r="AE51" s="24"/>
      <c r="AF51" s="24"/>
      <c r="AG51" s="24"/>
      <c r="AH51" s="23">
        <f>AH53-(AH49+AH50)</f>
        <v>60</v>
      </c>
    </row>
    <row r="52" spans="1:34" ht="16" thickBot="1">
      <c r="A52" s="22" t="s">
        <v>13</v>
      </c>
      <c r="C52" s="20">
        <f t="shared" ref="C52:J52" si="35">SUM(C48:C51)</f>
        <v>0</v>
      </c>
      <c r="D52" s="20">
        <f t="shared" si="35"/>
        <v>0</v>
      </c>
      <c r="E52" s="20">
        <f t="shared" si="35"/>
        <v>0</v>
      </c>
      <c r="F52" s="20">
        <f t="shared" si="35"/>
        <v>0</v>
      </c>
      <c r="G52" s="20">
        <f t="shared" si="35"/>
        <v>0</v>
      </c>
      <c r="H52" s="20">
        <f t="shared" si="35"/>
        <v>0</v>
      </c>
      <c r="I52" s="20">
        <f t="shared" si="35"/>
        <v>0</v>
      </c>
      <c r="J52" s="20">
        <f t="shared" si="35"/>
        <v>1</v>
      </c>
      <c r="K52" s="20"/>
      <c r="L52" s="11">
        <f>SUM(L48:L51)</f>
        <v>25</v>
      </c>
      <c r="N52" s="20">
        <f t="shared" ref="N52:U52" si="36">SUM(N48:N51)</f>
        <v>0</v>
      </c>
      <c r="O52" s="20">
        <f t="shared" si="36"/>
        <v>0</v>
      </c>
      <c r="P52" s="20">
        <f t="shared" si="36"/>
        <v>0</v>
      </c>
      <c r="Q52" s="20">
        <f t="shared" si="36"/>
        <v>0</v>
      </c>
      <c r="R52" s="20">
        <f t="shared" si="36"/>
        <v>0</v>
      </c>
      <c r="S52" s="20">
        <f t="shared" si="36"/>
        <v>0</v>
      </c>
      <c r="T52" s="20">
        <f t="shared" si="36"/>
        <v>0</v>
      </c>
      <c r="U52" s="20">
        <f t="shared" si="36"/>
        <v>0</v>
      </c>
      <c r="V52" s="20"/>
      <c r="W52" s="11">
        <f>SUM(W48:W51)</f>
        <v>0</v>
      </c>
      <c r="Z52" s="19" t="s">
        <v>12</v>
      </c>
      <c r="AG52" s="20">
        <f>AE48</f>
        <v>4</v>
      </c>
      <c r="AH52" s="21">
        <f>AH44</f>
        <v>29.2</v>
      </c>
    </row>
    <row r="53" spans="1:34" ht="16" thickBot="1">
      <c r="Z53" s="19" t="s">
        <v>11</v>
      </c>
      <c r="AA53" s="20"/>
      <c r="AB53" s="20"/>
      <c r="AC53" s="20"/>
      <c r="AD53" s="19"/>
      <c r="AH53" s="18">
        <v>200</v>
      </c>
    </row>
    <row r="54" spans="1:34" ht="16" thickBot="1">
      <c r="A54" s="17" t="s">
        <v>10</v>
      </c>
      <c r="AA54" s="6" t="s">
        <v>0</v>
      </c>
      <c r="AH54" s="5">
        <f>AH53-AH52</f>
        <v>170.8</v>
      </c>
    </row>
    <row r="55" spans="1:34" ht="16" thickBot="1">
      <c r="A55" s="16">
        <f>MAX($A$1:A54)+1</f>
        <v>24</v>
      </c>
      <c r="B55" s="16" t="s">
        <v>9</v>
      </c>
      <c r="C55" s="15"/>
      <c r="D55" s="13"/>
      <c r="E55" s="13"/>
      <c r="F55" s="13"/>
      <c r="G55" s="13"/>
      <c r="H55" s="13"/>
      <c r="I55" s="13"/>
      <c r="J55" s="13"/>
      <c r="K55" s="12"/>
      <c r="L55" s="11">
        <v>500</v>
      </c>
      <c r="N55" s="14" t="s">
        <v>8</v>
      </c>
      <c r="O55" s="13"/>
      <c r="P55" s="13"/>
      <c r="Q55" s="13"/>
      <c r="R55" s="13"/>
      <c r="S55" s="13"/>
      <c r="T55" s="13"/>
      <c r="U55" s="13"/>
      <c r="V55" s="12"/>
      <c r="W55" s="11"/>
    </row>
    <row r="56" spans="1:34">
      <c r="B56" s="10" t="s">
        <v>7</v>
      </c>
      <c r="K56" s="3" t="s">
        <v>6</v>
      </c>
      <c r="L56" s="9">
        <f>SUM(L45,L52,L55)/100</f>
        <v>8.0500000000000007</v>
      </c>
      <c r="V56" s="3" t="s">
        <v>6</v>
      </c>
      <c r="W56" s="9">
        <f>SUM(W45,W52,W55)/100</f>
        <v>2.2000000000000002</v>
      </c>
      <c r="Y56" s="6" t="s">
        <v>5</v>
      </c>
      <c r="AH56" s="5">
        <f>(7*SUM(K9:K15)+SUM(K19:K22))/100</f>
        <v>15</v>
      </c>
    </row>
    <row r="57" spans="1:34" ht="22">
      <c r="B57" s="8" t="s">
        <v>4</v>
      </c>
      <c r="K57" s="3" t="s">
        <v>3</v>
      </c>
      <c r="L57" s="7">
        <f>L28</f>
        <v>14</v>
      </c>
      <c r="V57" s="3" t="s">
        <v>3</v>
      </c>
      <c r="W57" s="7">
        <f>AH45-(SUM(L28,W28,AH28,L57))</f>
        <v>14</v>
      </c>
      <c r="Y57" s="6" t="s">
        <v>2</v>
      </c>
      <c r="AH57" s="5">
        <f>AH56*52</f>
        <v>780</v>
      </c>
    </row>
    <row r="58" spans="1:34">
      <c r="B58" s="4" t="s">
        <v>1</v>
      </c>
      <c r="K58" s="3" t="s">
        <v>0</v>
      </c>
      <c r="V58" s="3" t="s">
        <v>0</v>
      </c>
    </row>
  </sheetData>
  <phoneticPr fontId="6" type="noConversion"/>
  <pageMargins left="0.55000000000000004" right="0.55000000000000004" top="0.21999999999999997" bottom="0.21999999999999997" header="0.5" footer="0.30314960629921262"/>
  <pageSetup paperSize="9" scale="28" orientation="portrait" horizontalDpi="4294967292" verticalDpi="4294967292"/>
  <headerFooter>
    <oddFooter>&amp;L&amp;"Calibri,Regular"&amp;K000000&amp;F, &amp;A - &amp;D, &amp;T&amp;R&amp;"Calibri,Regular"&amp;K000000&amp;P /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OCT-13_EN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Zivoder</dc:creator>
  <cp:lastModifiedBy>Alex Zivoder</cp:lastModifiedBy>
  <dcterms:created xsi:type="dcterms:W3CDTF">2017-11-29T16:53:19Z</dcterms:created>
  <dcterms:modified xsi:type="dcterms:W3CDTF">2017-11-29T16:55:27Z</dcterms:modified>
</cp:coreProperties>
</file>